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2" codeName="{00000000-0000-0000-0000-000000000000}"/>
  <workbookPr codeName="ThisWorkbook"/>
  <mc:AlternateContent xmlns:mc="http://schemas.openxmlformats.org/markup-compatibility/2006">
    <mc:Choice Requires="x15">
      <x15ac:absPath xmlns:x15ac="http://schemas.microsoft.com/office/spreadsheetml/2010/11/ac" url="M:\2020-22 Focus\Tech Review\Hybrid Calcs\"/>
    </mc:Choice>
  </mc:AlternateContent>
  <xr:revisionPtr revIDLastSave="0" documentId="8_{11B3E661-E88F-4C05-A8FB-B929F8405414}" xr6:coauthVersionLast="46" xr6:coauthVersionMax="46" xr10:uidLastSave="{00000000-0000-0000-0000-000000000000}"/>
  <bookViews>
    <workbookView xWindow="-108" yWindow="-108" windowWidth="23256" windowHeight="14016" tabRatio="711" firstSheet="6" activeTab="6" xr2:uid="{00000000-000D-0000-FFFF-FFFF00000000}"/>
  </bookViews>
  <sheets>
    <sheet name="Application" sheetId="11" r:id="rId1"/>
    <sheet name="Calculations" sheetId="2" r:id="rId2"/>
    <sheet name="Sample Calculations" sheetId="9" r:id="rId3"/>
    <sheet name="Lighting Layouts" sheetId="6" r:id="rId4"/>
    <sheet name="QPL_Spec Sheets" sheetId="7" r:id="rId5"/>
    <sheet name="Invoice_Optional" sheetId="8" r:id="rId6"/>
    <sheet name="Savings and Incentives" sheetId="4" r:id="rId7"/>
    <sheet name="Revision History" sheetId="10" state="hidden" r:id="rId8"/>
  </sheets>
  <externalReferences>
    <externalReference r:id="rId9"/>
    <externalReference r:id="rId10"/>
  </externalReferences>
  <definedNames>
    <definedName name="_" localSheetId="0" hidden="1">#REF!</definedName>
    <definedName name="_"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1______123Graph_AEND" hidden="1">#REF!</definedName>
    <definedName name="_1_123Graph_AEND" hidden="1">#REF!</definedName>
    <definedName name="_2______123Graph_XEND" hidden="1">#REF!</definedName>
    <definedName name="_2_123Graph_AEND" hidden="1">#REF!</definedName>
    <definedName name="_2_123Graph_XEND" hidden="1">#REF!</definedName>
    <definedName name="_4_123Graph_XEND"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END" localSheetId="0" hidden="1">#REF!</definedName>
    <definedName name="AEND" hidden="1">#REF!</definedName>
    <definedName name="afcqw" localSheetId="0" hidden="1">#REF!</definedName>
    <definedName name="afcqw" hidden="1">#REF!</definedName>
    <definedName name="awgfag" hidden="1">#REF!</definedName>
    <definedName name="Building">'Savings and Incentives'!$K$7:$K$8</definedName>
    <definedName name="FOEPrgm">'[1]Review Sheet'!$C$4</definedName>
    <definedName name="LightingCategoryCompleteList">[2]Calculations!$AO$1169:$AO$1542</definedName>
    <definedName name="ListOfTabNames">[1]Labels!$A$1:$A$6</definedName>
    <definedName name="Measure">'Savings and Incentives'!$K$2:$K$3</definedName>
    <definedName name="PC_Main">[0]!PC_Main</definedName>
    <definedName name="_xlnm.Print_Area" localSheetId="0">Application!$A$4:$O$70</definedName>
    <definedName name="_xlnm.Print_Area" localSheetId="6">'Savings and Incentives'!$A$1:$I$48</definedName>
    <definedName name="qrgwtehbwt" localSheetId="0" hidden="1">#REF!</definedName>
    <definedName name="qrgwtehbwt" hidden="1">#REF!</definedName>
    <definedName name="Sector">[2]Calculations!$V$1046:$V$1047</definedName>
    <definedName name="TabbingOrder" localSheetId="0">Application!$E$15,Application!$B$26,Application!$B$28,Application!$B$30,Application!$B$32,Application!$F$32,Application!$G$32,Application!#REF!,Application!$B$49,Application!$B$51,Application!#REF!,Application!$B$53,Application!#REF!,Application!$B$59,Application!$B$61,Application!#REF!,Application!#REF!,Application!#REF!,Application!#REF!,Application!$B$72,Application!$J$20,Application!$J$22,Application!$J$24,Application!$J$26,Application!$J$28,Application!$J$30,Application!#REF!,Application!#REF!,Application!#REF!,Application!$J$38,Application!$J$40,Application!$J$42,Application!$L$42,Application!$J$44</definedName>
    <definedName name="TabbingOrder">#REF!,#REF!,#REF!,#REF!,#REF!,#REF!,#REF!,#REF!,#REF!,#REF!,#REF!,#REF!,#REF!,#REF!,#REF!,#REF!,#REF!,#REF!,#REF!,#REF!,#REF!,#REF!,#REF!,#REF!,#REF!,#REF!,#REF!,#REF!,#REF!,#REF!,#REF!,#REF!,#REF!,#REF!</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4" l="1"/>
  <c r="F25" i="4" l="1"/>
  <c r="E25" i="4"/>
  <c r="F8" i="9" l="1"/>
  <c r="F9" i="9" s="1"/>
  <c r="F30" i="9" s="1"/>
  <c r="F17" i="9"/>
  <c r="F21" i="9"/>
  <c r="F25" i="9" s="1"/>
  <c r="F23" i="9"/>
  <c r="F24" i="9"/>
  <c r="K46" i="9"/>
  <c r="K45" i="9"/>
  <c r="K44" i="9"/>
  <c r="K43" i="9"/>
  <c r="K42" i="9"/>
  <c r="K41" i="9"/>
  <c r="K40" i="9"/>
  <c r="K39" i="9"/>
  <c r="K38" i="9"/>
  <c r="K37" i="9"/>
  <c r="K36" i="9"/>
  <c r="K35" i="9"/>
  <c r="B24" i="9"/>
  <c r="B17" i="9"/>
  <c r="F46" i="9"/>
  <c r="F45" i="9"/>
  <c r="F44" i="9"/>
  <c r="F43" i="9"/>
  <c r="F42" i="9"/>
  <c r="F41" i="9"/>
  <c r="F40" i="9"/>
  <c r="F39" i="9"/>
  <c r="F38" i="9"/>
  <c r="F37" i="9"/>
  <c r="F36" i="9"/>
  <c r="F35" i="9"/>
  <c r="B23" i="9"/>
  <c r="B21" i="9"/>
  <c r="B25" i="9" s="1"/>
  <c r="B8" i="9"/>
  <c r="B9" i="9" s="1"/>
  <c r="F29" i="9" l="1"/>
  <c r="B30" i="9"/>
  <c r="K47" i="9"/>
  <c r="F47" i="9"/>
  <c r="F20" i="4" l="1"/>
  <c r="G20" i="4" s="1"/>
  <c r="E33" i="4" l="1"/>
  <c r="E41" i="4" s="1"/>
  <c r="E20" i="4"/>
  <c r="E17" i="4"/>
  <c r="E38" i="4" s="1"/>
  <c r="E43" i="4" l="1"/>
  <c r="E42" i="4"/>
  <c r="E36" i="4"/>
  <c r="E18" i="4"/>
  <c r="F33" i="4"/>
  <c r="G33" i="4" s="1"/>
  <c r="E44" i="4" l="1"/>
  <c r="F41" i="4"/>
  <c r="F17" i="4" l="1"/>
  <c r="F38" i="4" s="1"/>
  <c r="F18" i="4" l="1"/>
  <c r="F36" i="4" l="1"/>
  <c r="F42" i="4" l="1"/>
  <c r="F43" i="4"/>
  <c r="F4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Tad Beeksma</author>
  </authors>
  <commentList>
    <comment ref="B7" authorId="0" shapeId="0" xr:uid="{00000000-0006-0000-0200-000001000000}">
      <text>
        <r>
          <rPr>
            <sz val="9"/>
            <color indexed="81"/>
            <rFont val="Tahoma"/>
            <family val="2"/>
          </rPr>
          <t>This needs a separate calculation. An hours of use calculation is included below this example.</t>
        </r>
      </text>
    </comment>
    <comment ref="F7" authorId="0" shapeId="0" xr:uid="{00000000-0006-0000-0200-000002000000}">
      <text>
        <r>
          <rPr>
            <sz val="9"/>
            <color indexed="81"/>
            <rFont val="Tahoma"/>
            <family val="2"/>
          </rPr>
          <t>This needs a separate calculation. An hours of use calculation is included below this example.</t>
        </r>
      </text>
    </comment>
    <comment ref="B14" authorId="0" shapeId="0" xr:uid="{00000000-0006-0000-0200-000003000000}">
      <text>
        <r>
          <rPr>
            <sz val="9"/>
            <color indexed="81"/>
            <rFont val="Tahoma"/>
            <family val="2"/>
          </rPr>
          <t>It is recommended to select from the DLC QPL for horticultural lighting fixtures to insure that fixtures meet the quality and performance requirements of this incentive program</t>
        </r>
      </text>
    </comment>
    <comment ref="F14" authorId="0" shapeId="0" xr:uid="{00000000-0006-0000-0200-000004000000}">
      <text>
        <r>
          <rPr>
            <sz val="9"/>
            <color indexed="81"/>
            <rFont val="Tahoma"/>
            <family val="2"/>
          </rPr>
          <t>It is recommended to select from the DLC QPL for horticultural lighting fixtures to insure that fixtures meet the quality and performance requirements of this incentive program</t>
        </r>
      </text>
    </comment>
    <comment ref="B15" authorId="0" shapeId="0" xr:uid="{00000000-0006-0000-0200-000005000000}">
      <text>
        <r>
          <rPr>
            <sz val="9"/>
            <color indexed="81"/>
            <rFont val="Tahoma"/>
            <family val="2"/>
          </rPr>
          <t>The number of fixtures will most likely be different for the energy efficient design due to different mounting heights or different PPF of the fixtures</t>
        </r>
      </text>
    </comment>
    <comment ref="F15" authorId="0" shapeId="0" xr:uid="{00000000-0006-0000-0200-000006000000}">
      <text>
        <r>
          <rPr>
            <sz val="9"/>
            <color indexed="81"/>
            <rFont val="Tahoma"/>
            <family val="2"/>
          </rPr>
          <t>The number of fixtures will most likely be different for the energy efficient design due to different mounting heights or different PPF of the fixtures</t>
        </r>
      </text>
    </comment>
    <comment ref="B16" authorId="0" shapeId="0" xr:uid="{00000000-0006-0000-0200-000007000000}">
      <text>
        <r>
          <rPr>
            <sz val="9"/>
            <color indexed="81"/>
            <rFont val="Tahoma"/>
            <family val="2"/>
          </rPr>
          <t>To find wattage:
1. Use DLC listed wattage
2. Use spec sheet wattage
Round wattage to whole number</t>
        </r>
      </text>
    </comment>
    <comment ref="F16" authorId="0" shapeId="0" xr:uid="{00000000-0006-0000-0200-000008000000}">
      <text>
        <r>
          <rPr>
            <sz val="9"/>
            <color indexed="81"/>
            <rFont val="Tahoma"/>
            <family val="2"/>
          </rPr>
          <t>To find wattage:
1. Use DLC listed wattage
2. Use spec sheet wattage
Round wattage to whole number</t>
        </r>
      </text>
    </comment>
    <comment ref="B20" authorId="0" shapeId="0" xr:uid="{00000000-0006-0000-0200-000009000000}">
      <text>
        <r>
          <rPr>
            <sz val="9"/>
            <color indexed="81"/>
            <rFont val="Tahoma"/>
            <family val="2"/>
          </rPr>
          <t>Be sure to explain the controls savings factor in a separate calculation</t>
        </r>
      </text>
    </comment>
    <comment ref="F20" authorId="0" shapeId="0" xr:uid="{00000000-0006-0000-0200-00000A000000}">
      <text>
        <r>
          <rPr>
            <sz val="9"/>
            <color indexed="81"/>
            <rFont val="Tahoma"/>
            <family val="2"/>
          </rPr>
          <t>Be sure to explain the controls savings factor in a separate calculation</t>
        </r>
      </text>
    </comment>
    <comment ref="B29" authorId="0" shapeId="0" xr:uid="{00000000-0006-0000-0200-00000B000000}">
      <text>
        <r>
          <rPr>
            <sz val="9"/>
            <color indexed="81"/>
            <rFont val="Tahoma"/>
            <family val="2"/>
          </rPr>
          <t>Baseline - Energy Efficient kW (Indoor Farms Only)</t>
        </r>
      </text>
    </comment>
    <comment ref="F29" authorId="0" shapeId="0" xr:uid="{00000000-0006-0000-0200-00000C000000}">
      <text>
        <r>
          <rPr>
            <sz val="9"/>
            <color indexed="81"/>
            <rFont val="Tahoma"/>
            <family val="2"/>
          </rPr>
          <t>Baseline - Energy Efficient kW (Indoor Farms Only)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Tad Beeksma</author>
  </authors>
  <commentList>
    <comment ref="E14" authorId="0" shapeId="0" xr:uid="{00000000-0006-0000-0600-000001000000}">
      <text>
        <r>
          <rPr>
            <sz val="9"/>
            <color indexed="81"/>
            <rFont val="Tahoma"/>
            <family val="2"/>
          </rPr>
          <t xml:space="preserve">The total kWh consumed annually taken from the Calculation tab for baseline lighting 
</t>
        </r>
      </text>
    </comment>
    <comment ref="E15" authorId="0" shapeId="0" xr:uid="{00000000-0006-0000-0600-000002000000}">
      <text>
        <r>
          <rPr>
            <sz val="9"/>
            <color indexed="81"/>
            <rFont val="Tahoma"/>
            <family val="2"/>
          </rPr>
          <t>Total watts calculated to be consumed by the energy efficient LED lighting system without any dimming, daylighting controls, or automatic scheduling. This number is not required.</t>
        </r>
      </text>
    </comment>
    <comment ref="E16" authorId="0" shapeId="0" xr:uid="{00000000-0006-0000-0600-000003000000}">
      <text>
        <r>
          <rPr>
            <sz val="9"/>
            <color indexed="81"/>
            <rFont val="Tahoma"/>
            <family val="2"/>
          </rPr>
          <t>This is the total watts calculated to be consumed by the energy efficiient LED lighting system with dimming, daylighting controls, and automatic scheduling accounted for. It needs to be the same number as the annual energy use calculated in the energy efficient LED design included in the Calculations tab.</t>
        </r>
      </text>
    </comment>
    <comment ref="E17" authorId="0" shapeId="0" xr:uid="{00000000-0006-0000-0600-000004000000}">
      <text>
        <r>
          <rPr>
            <sz val="9"/>
            <color indexed="81"/>
            <rFont val="Tahoma"/>
            <family val="2"/>
          </rPr>
          <t>This cell is automatically calculating the total kWh differernce between the baseline lighting design and the energy efficient LED design for one year.</t>
        </r>
      </text>
    </comment>
    <comment ref="E18" authorId="0" shapeId="0" xr:uid="{00000000-0006-0000-0600-000005000000}">
      <text>
        <r>
          <rPr>
            <sz val="9"/>
            <color indexed="81"/>
            <rFont val="Tahoma"/>
            <family val="2"/>
          </rPr>
          <t>This cell is automatically calculating the total kWh savings between the baseline lighting design and the energy efficient LED design for the estimated life of the new equipment</t>
        </r>
      </text>
    </comment>
    <comment ref="E20" authorId="0" shapeId="0" xr:uid="{00000000-0006-0000-0600-000006000000}">
      <text>
        <r>
          <rPr>
            <sz val="9"/>
            <color indexed="81"/>
            <rFont val="Tahoma"/>
            <family val="2"/>
          </rPr>
          <t>This is the automatically calculated percentage difference between the "Baseline Annual Electrical Usage" and the "Proposed Anuual Usage with Automated Controls". It needs to be greater than 30% to meet program requirements.</t>
        </r>
      </text>
    </comment>
    <comment ref="E23" authorId="0" shapeId="0" xr:uid="{00000000-0006-0000-0600-000007000000}">
      <text>
        <r>
          <rPr>
            <sz val="9"/>
            <color indexed="81"/>
            <rFont val="Tahoma"/>
            <family val="2"/>
          </rPr>
          <t>Total electrical demand of the baseline lighting layout from the Calculations tab</t>
        </r>
      </text>
    </comment>
    <comment ref="E24" authorId="0" shapeId="0" xr:uid="{00000000-0006-0000-0600-000008000000}">
      <text>
        <r>
          <rPr>
            <sz val="9"/>
            <color indexed="81"/>
            <rFont val="Tahoma"/>
            <family val="2"/>
          </rPr>
          <t>Total electrical demand of the energy efficient LED lighting layout from the Calculations tab</t>
        </r>
      </text>
    </comment>
    <comment ref="E25" authorId="0" shapeId="0" xr:uid="{00000000-0006-0000-0600-000009000000}">
      <text>
        <r>
          <rPr>
            <sz val="9"/>
            <color indexed="81"/>
            <rFont val="Tahoma"/>
            <family val="2"/>
          </rPr>
          <t>This cell is automatically calculating the total kW differernce between the baseline lighting design and the energy efficient LED design</t>
        </r>
      </text>
    </comment>
    <comment ref="E30" authorId="0" shapeId="0" xr:uid="{00000000-0006-0000-0600-00000A000000}">
      <text>
        <r>
          <rPr>
            <sz val="9"/>
            <color indexed="81"/>
            <rFont val="Tahoma"/>
            <family val="2"/>
          </rPr>
          <t>Note: The "Cost of Electricity" is a blended electrical cost. That means that it is the total cost of the electrical bill divided by the total kWh for the bill, not just the cost per kWh stated on the bill. The blended cost accounts for other electrical costs that will be saved as a result of the project.</t>
        </r>
      </text>
    </comment>
    <comment ref="E33" authorId="0" shapeId="0" xr:uid="{00000000-0006-0000-0600-00000B000000}">
      <text>
        <r>
          <rPr>
            <sz val="9"/>
            <color indexed="81"/>
            <rFont val="Tahoma"/>
            <family val="2"/>
          </rPr>
          <t>This is the automatically calculated difference between the Baseline and Energy Efficient lighting system costs. It must be a positive amount to qualify for an incentive.</t>
        </r>
      </text>
    </comment>
  </commentList>
</comments>
</file>

<file path=xl/sharedStrings.xml><?xml version="1.0" encoding="utf-8"?>
<sst xmlns="http://schemas.openxmlformats.org/spreadsheetml/2006/main" count="297" uniqueCount="224">
  <si>
    <r>
      <t xml:space="preserve">COMPREHENSIVE LIGHTING SOLUTION APPLICATION                                                                                                        </t>
    </r>
    <r>
      <rPr>
        <b/>
        <sz val="14"/>
        <color theme="0"/>
        <rFont val="Franklin Gothic Medium Cond"/>
        <family val="2"/>
      </rPr>
      <t>FOR PROJECTS COMPLETED BY 12/31/2021</t>
    </r>
  </si>
  <si>
    <r>
      <t>PLEASE COMPLETE ALL SECTIONS. INCOMPLETE APPLICATIONS CANNOT BE PROCESSED AND WILL DELAY PAYMENT OF INCENTIVES. APPLICATIONS MUST BE SUBMITTED WITHIN 60 DAYS OF COMPLETED PROJECT INSTALLATION, NO LATER THAN JANUARY 31, 2022. FOR ADDITIONAL COPIES OF THIS FORM, VISIT</t>
    </r>
    <r>
      <rPr>
        <b/>
        <sz val="11"/>
        <color theme="1"/>
        <rFont val="Franklin Gothic Medium Cond"/>
        <family val="2"/>
      </rPr>
      <t xml:space="preserve"> FOCUSONENERGY.COM/CATALOGS</t>
    </r>
  </si>
  <si>
    <t>CUSTOMER CONTACT INFORMATION</t>
  </si>
  <si>
    <t>JOB SITE CUSTOMER CONTACT NAME</t>
  </si>
  <si>
    <t>ACCOUNT AND CUSTOMER INFORMATION</t>
  </si>
  <si>
    <t>PRIMARY PHONE #</t>
  </si>
  <si>
    <t>E-MAIL ADDRESS</t>
  </si>
  <si>
    <r>
      <rPr>
        <b/>
        <sz val="10"/>
        <color theme="1"/>
        <rFont val="Franklin Gothic Medium Cond"/>
        <family val="2"/>
      </rPr>
      <t>TAX IDENTIFICATION NUMBER</t>
    </r>
    <r>
      <rPr>
        <sz val="10"/>
        <color theme="1"/>
        <rFont val="Franklin Gothic Medium Cond"/>
        <family val="2"/>
      </rPr>
      <t xml:space="preserve"> (Check one. If you use a Social Security number   as your tax identification number, leave blank. You will be contacted by a program representative via email to provide a copy of your W-9. You must list an email address in Section 3.)</t>
    </r>
  </si>
  <si>
    <t xml:space="preserve">      I opt in to receive program updates via text message.</t>
  </si>
  <si>
    <t>Preferred method of contact:</t>
  </si>
  <si>
    <t xml:space="preserve">       Call</t>
  </si>
  <si>
    <t>E-mail</t>
  </si>
  <si>
    <t>Text</t>
  </si>
  <si>
    <t>FEIN        or</t>
  </si>
  <si>
    <t xml:space="preserve">       SSN</t>
  </si>
  <si>
    <t>If Focus on Energy has a question about this application, we should contact:</t>
  </si>
  <si>
    <t>FEIN</t>
  </si>
  <si>
    <t xml:space="preserve">       Customer</t>
  </si>
  <si>
    <t>Trady Ally</t>
  </si>
  <si>
    <t xml:space="preserve">      Other</t>
  </si>
  <si>
    <t>BUSINESS CLASSIFICATION OF CUSTOMER</t>
  </si>
  <si>
    <t>(Check one. Required for all businesses, including non-profits.)</t>
  </si>
  <si>
    <t>TRADE ALLY INFORMATION</t>
  </si>
  <si>
    <t>Sole Proprietorship</t>
  </si>
  <si>
    <t>Individual</t>
  </si>
  <si>
    <t>Single Member - LLC</t>
  </si>
  <si>
    <t>C Corporation</t>
  </si>
  <si>
    <t>S Corporation</t>
  </si>
  <si>
    <t>Partnership</t>
  </si>
  <si>
    <t>TRADE ALLY CONTACT NAME</t>
  </si>
  <si>
    <t>Limited Liability Company - C Corp</t>
  </si>
  <si>
    <t>Limited Liability Company - S Corp</t>
  </si>
  <si>
    <t>Limited Liability Company - Partnership</t>
  </si>
  <si>
    <t>Other:</t>
  </si>
  <si>
    <t>TRADE ALLY COMPANY NAME</t>
  </si>
  <si>
    <t>OWNER NAME (REQUIRED IF SSN IS USED AS TAX IDENTIFICATION NUMBER)</t>
  </si>
  <si>
    <t>ADDRESS</t>
  </si>
  <si>
    <t>COMPANY NAME</t>
  </si>
  <si>
    <t>CITY</t>
  </si>
  <si>
    <t>STATE</t>
  </si>
  <si>
    <t>ZIP</t>
  </si>
  <si>
    <t>LEGAL ADDRESS (AS SHOWN ON COMPANY W-9)</t>
  </si>
  <si>
    <t>BUSINESS PAYMENT INFORMATION</t>
  </si>
  <si>
    <t>Make incentive check payable to:</t>
  </si>
  <si>
    <t xml:space="preserve">        Customer</t>
  </si>
  <si>
    <t>Trade Ally (complete item A)</t>
  </si>
  <si>
    <t xml:space="preserve">        Other Payee (complete item B)</t>
  </si>
  <si>
    <t>WHO DID YOU WORK WITH FROM FOCUS ON ENERGY ON THIS PROJECT? (CONTACT NAME)</t>
  </si>
  <si>
    <t>Mail check to:</t>
  </si>
  <si>
    <t xml:space="preserve">       Customer Address</t>
  </si>
  <si>
    <t xml:space="preserve">  Job Site Address</t>
  </si>
  <si>
    <t xml:space="preserve">          Trade Ally Address</t>
  </si>
  <si>
    <t>How did you hear about us? (Check one.)</t>
  </si>
  <si>
    <t xml:space="preserve">       Other Payee or Alternate Address (complete below)</t>
  </si>
  <si>
    <t xml:space="preserve">            Community Association/Agency</t>
  </si>
  <si>
    <t>Distributor/Supplier</t>
  </si>
  <si>
    <t>Focus Direct Mail/Postcard</t>
  </si>
  <si>
    <t>Focus Email</t>
  </si>
  <si>
    <t>Focus Event</t>
  </si>
  <si>
    <t>Focus Staff/Energy Advisor</t>
  </si>
  <si>
    <t>Focus Website</t>
  </si>
  <si>
    <t>Internet Search</t>
  </si>
  <si>
    <t>Manufacturer</t>
  </si>
  <si>
    <t>Nat'l Rebate Administrator</t>
  </si>
  <si>
    <t xml:space="preserve">            Newspaper</t>
  </si>
  <si>
    <t>Past Participation</t>
  </si>
  <si>
    <t>Radio</t>
  </si>
  <si>
    <t>Social Media</t>
  </si>
  <si>
    <t xml:space="preserve">            Trade Ally/Contractor</t>
  </si>
  <si>
    <t>Trade Show/Fair</t>
  </si>
  <si>
    <t>TV</t>
  </si>
  <si>
    <t>Utility Bill Insert/Direct Mail</t>
  </si>
  <si>
    <t xml:space="preserve">       Utility Contact</t>
  </si>
  <si>
    <t>Utility Email</t>
  </si>
  <si>
    <t xml:space="preserve">           Utility Website</t>
  </si>
  <si>
    <r>
      <t xml:space="preserve">       </t>
    </r>
    <r>
      <rPr>
        <sz val="10"/>
        <color theme="1"/>
        <rFont val="Franklin Gothic Medium Cond"/>
        <family val="2"/>
      </rPr>
      <t xml:space="preserve">      Word of Mouth - Referral</t>
    </r>
  </si>
  <si>
    <r>
      <t xml:space="preserve">      </t>
    </r>
    <r>
      <rPr>
        <sz val="10"/>
        <color theme="1"/>
        <rFont val="Franklin Gothic Medium Cond"/>
        <family val="2"/>
      </rPr>
      <t xml:space="preserve">       Other:</t>
    </r>
  </si>
  <si>
    <t>ATTENTION TO (OPTIONAL)</t>
  </si>
  <si>
    <r>
      <rPr>
        <b/>
        <sz val="10"/>
        <color theme="1"/>
        <rFont val="Franklin Gothic Medium Cond"/>
        <family val="2"/>
      </rPr>
      <t>A. For Trade Ally Payee</t>
    </r>
    <r>
      <rPr>
        <sz val="10"/>
        <color theme="1"/>
        <rFont val="Franklin Gothic Medium Cond"/>
        <family val="2"/>
      </rPr>
      <t xml:space="preserve"> </t>
    </r>
  </si>
  <si>
    <t>JOB SITE INFORMATION</t>
  </si>
  <si>
    <t xml:space="preserve">To receive payment, a Trade Ally must be registered with a current W-9 on file. Provide the Trade Ally's Tax Identification Number. If you use a Social Security number as the company tax ID, do not provide it here. </t>
  </si>
  <si>
    <t>(Please refer to your utility bills for account numbers below.)</t>
  </si>
  <si>
    <t>JOB SITE BUSINESS NAME</t>
  </si>
  <si>
    <t>ELECTRIC UTILITY AT JOB SITE</t>
  </si>
  <si>
    <t>ELECTRIC ACCOUNT #</t>
  </si>
  <si>
    <r>
      <rPr>
        <b/>
        <sz val="10"/>
        <color theme="1"/>
        <rFont val="Franklin Gothic Medium Cond"/>
        <family val="2"/>
      </rPr>
      <t>B. For Other Payee</t>
    </r>
    <r>
      <rPr>
        <sz val="10"/>
        <color theme="1"/>
        <rFont val="Franklin Gothic Medium Cond"/>
        <family val="2"/>
      </rPr>
      <t xml:space="preserve"> </t>
    </r>
  </si>
  <si>
    <t>N/A</t>
  </si>
  <si>
    <t>1. Individual Contact Information:</t>
  </si>
  <si>
    <t>GAS UTILITY AT JOB SITE</t>
  </si>
  <si>
    <t>GAS ACCOUNT #</t>
  </si>
  <si>
    <t>NAME</t>
  </si>
  <si>
    <t>EMAIL ADDRESS</t>
  </si>
  <si>
    <t>Job Site Address is same as Legal Address</t>
  </si>
  <si>
    <t>2. Specify relationship to utility account holder (this is required if check is payable to someone other than the Customer or Trade Ally):</t>
  </si>
  <si>
    <t>Job Site Address is different (complete below.)</t>
  </si>
  <si>
    <t xml:space="preserve"> Tenant                 Building Owner</t>
  </si>
  <si>
    <t xml:space="preserve"> Other (specify)</t>
  </si>
  <si>
    <t>3. Select your business classification (Check one. Required for all businesses, including non-profits.)</t>
  </si>
  <si>
    <t>JOB SITE ADDRESS</t>
  </si>
  <si>
    <t xml:space="preserve">    Individual</t>
  </si>
  <si>
    <t xml:space="preserve">          Single-Member LLC</t>
  </si>
  <si>
    <t xml:space="preserve">        S Corporation</t>
  </si>
  <si>
    <t>LLC - C Corp</t>
  </si>
  <si>
    <t xml:space="preserve">    LLC - S Corp</t>
  </si>
  <si>
    <t xml:space="preserve"> LLC - Partnership</t>
  </si>
  <si>
    <t xml:space="preserve">   Other</t>
  </si>
  <si>
    <t xml:space="preserve">4. A representative of Focus on Energy will reach out to you via email with a method to securely provide a copy of your W-9. This is required to receive payment. Provide the email address (if different than the one provided above): </t>
  </si>
  <si>
    <t>Insert/Embed both Baseline and Energy Efficient LED Energy Usage Calculations</t>
  </si>
  <si>
    <t>Notes and requirements for calculations:</t>
  </si>
  <si>
    <t>All savings calculations are treated as confidential and will not be shared outside of Focus on Energy</t>
  </si>
  <si>
    <t>Formulas used in savings calculations need to be viewable to Focus on Energy review team</t>
  </si>
  <si>
    <t>Calculations must show or describe how the hours of use are derived for both baseline and energy efficient designs</t>
  </si>
  <si>
    <t>Baseline design must be practical and a viable option to the customer that uses the same Photosythetic Photon Flux Density (PPFD) as the energy efficient LED design</t>
  </si>
  <si>
    <t>Calculations will need to output the Annual Electrical Usage (kWh), Electrical Demand (kW), and Cost for both the baseline and the energy efficient design. These are input on the "Savings and Incentives" tab</t>
  </si>
  <si>
    <t>Calculations can be inserted on two tabs in the workbook if prefered</t>
  </si>
  <si>
    <t>SAMPLE CALCULATION - Supplemented Greenhouse:</t>
  </si>
  <si>
    <t>SAMPLE CALCULATION - Non-Stacked Indoor Farm:</t>
  </si>
  <si>
    <t>Baseline Example</t>
  </si>
  <si>
    <t>Description</t>
  </si>
  <si>
    <t>Double Ended 1000W High Pressure Sodium</t>
  </si>
  <si>
    <t># of Fixtures</t>
  </si>
  <si>
    <t>Fixture Wattage</t>
  </si>
  <si>
    <t>Annual Operating Hours</t>
  </si>
  <si>
    <t>kW Demand</t>
  </si>
  <si>
    <t>Annual kWh Usage</t>
  </si>
  <si>
    <t>Customer blended $/kWh Rate</t>
  </si>
  <si>
    <t>Project Cost</t>
  </si>
  <si>
    <t>Proposed Energy Efficient LED Example</t>
  </si>
  <si>
    <t>List Make and Model of the LED fixtures</t>
  </si>
  <si>
    <t>Proposed Annual Electrical Usage Without Controls (kWh)</t>
  </si>
  <si>
    <t>Use of Controls?</t>
  </si>
  <si>
    <t>Yes</t>
  </si>
  <si>
    <t>Control Type</t>
  </si>
  <si>
    <t>Dimming</t>
  </si>
  <si>
    <t>Lighting Control Savings Factor</t>
  </si>
  <si>
    <t>Proposed Electrical Demand (kW)</t>
  </si>
  <si>
    <t>Proposed Annual Electrical Usage Without Controls</t>
  </si>
  <si>
    <t>Proposed Annual Electrical Usage With Controls</t>
  </si>
  <si>
    <t>ESTIMATED SAVINGS</t>
  </si>
  <si>
    <t>Example</t>
  </si>
  <si>
    <t xml:space="preserve"> kW Saved</t>
  </si>
  <si>
    <t>NA for Greenhouses</t>
  </si>
  <si>
    <t>Proposed Annual Electrical Savings With Controls</t>
  </si>
  <si>
    <t>These are examples only, the number of lighting hours will need to be calculated for each project individually.</t>
  </si>
  <si>
    <t>Estimated Greenhouse Supplimental Lighting Hours - SAMPLE CALC</t>
  </si>
  <si>
    <t>Estimated Non-Stacked Indoor Farm Lighting Hours - SAMPLE CALC</t>
  </si>
  <si>
    <t>Month</t>
  </si>
  <si>
    <t>Avg.Daily Direct Solar Radiation</t>
  </si>
  <si>
    <t>% cloud cover</t>
  </si>
  <si>
    <t>Supplimental Light Est. Hours</t>
  </si>
  <si>
    <t>Days</t>
  </si>
  <si>
    <t>Total Hrs. Grow Lights On</t>
  </si>
  <si>
    <t>Est. Lighting Hours</t>
  </si>
  <si>
    <t>January</t>
  </si>
  <si>
    <t>February</t>
  </si>
  <si>
    <t>March</t>
  </si>
  <si>
    <t>April</t>
  </si>
  <si>
    <t>May</t>
  </si>
  <si>
    <t>June</t>
  </si>
  <si>
    <t>July</t>
  </si>
  <si>
    <t>August</t>
  </si>
  <si>
    <t>September</t>
  </si>
  <si>
    <t>October</t>
  </si>
  <si>
    <t>November</t>
  </si>
  <si>
    <t>December</t>
  </si>
  <si>
    <t>Default value for Supplemented Greenhouse is 2,120 hours</t>
  </si>
  <si>
    <t>Default value for Indoor is 5,475 hours</t>
  </si>
  <si>
    <t>Insert/Embed both Baseline and Energy Efficient LED Layout Designs</t>
  </si>
  <si>
    <t>Baseline Design     Layout</t>
  </si>
  <si>
    <t>Energy Efficient Design Layout</t>
  </si>
  <si>
    <t>Insert/Embed Energy Efficient LED DLC QPL or Spec Sheets</t>
  </si>
  <si>
    <t>Insert/Embed Invoice **Optional**</t>
  </si>
  <si>
    <t>Last Updated:</t>
  </si>
  <si>
    <t>Measure</t>
  </si>
  <si>
    <t>Additional Information:</t>
  </si>
  <si>
    <t>Grow Light System, Non-stacked indoor farm</t>
  </si>
  <si>
    <t>Grow Light System, Supplemented greenhouse</t>
  </si>
  <si>
    <t>SOLUTION (Choose from dropdown)</t>
  </si>
  <si>
    <t>BUILDING TYPE (Choose from dropdown)</t>
  </si>
  <si>
    <t>Existing Building</t>
  </si>
  <si>
    <t>New Construction</t>
  </si>
  <si>
    <t>ESTIMATED COMPLETION DATE</t>
  </si>
  <si>
    <r>
      <t xml:space="preserve">Energy Savings  </t>
    </r>
    <r>
      <rPr>
        <i/>
        <sz val="11"/>
        <color theme="1" tint="0.34998626667073579"/>
        <rFont val="Franklin Gothic Medium Cond"/>
        <family val="2"/>
      </rPr>
      <t>(paste or link values from Calculations tab)</t>
    </r>
  </si>
  <si>
    <t>EXAMPLE</t>
  </si>
  <si>
    <t>Fill in the blue cells only</t>
  </si>
  <si>
    <t>Baseline Annual Electrical Usage (kWh)</t>
  </si>
  <si>
    <r>
      <t xml:space="preserve">Proposed Annual Electrical Usage </t>
    </r>
    <r>
      <rPr>
        <sz val="10"/>
        <color rgb="FFFF0000"/>
        <rFont val="Franklin Gothic Medium Cond"/>
        <family val="2"/>
      </rPr>
      <t>Without</t>
    </r>
    <r>
      <rPr>
        <sz val="10"/>
        <color theme="1"/>
        <rFont val="Franklin Gothic Medium Cond"/>
        <family val="2"/>
      </rPr>
      <t xml:space="preserve"> Automated Controls (kWh)</t>
    </r>
  </si>
  <si>
    <t>Not a required field</t>
  </si>
  <si>
    <r>
      <t xml:space="preserve">Proposed Annual </t>
    </r>
    <r>
      <rPr>
        <u/>
        <sz val="10"/>
        <color theme="1"/>
        <rFont val="Franklin Gothic Medium Cond"/>
        <family val="2"/>
      </rPr>
      <t>Usage</t>
    </r>
    <r>
      <rPr>
        <sz val="10"/>
        <color theme="1"/>
        <rFont val="Franklin Gothic Medium Cond"/>
        <family val="2"/>
      </rPr>
      <t xml:space="preserve"> </t>
    </r>
    <r>
      <rPr>
        <sz val="10"/>
        <color rgb="FF00B050"/>
        <rFont val="Franklin Gothic Medium Cond"/>
        <family val="2"/>
      </rPr>
      <t>With</t>
    </r>
    <r>
      <rPr>
        <sz val="10"/>
        <color theme="1"/>
        <rFont val="Franklin Gothic Medium Cond"/>
        <family val="2"/>
      </rPr>
      <t xml:space="preserve"> Automated Controls (kWh)</t>
    </r>
  </si>
  <si>
    <t>If controls are not installed, re-enter proposed usage without controls from cell E15</t>
  </si>
  <si>
    <t>Annual Energy Savings (kWh)</t>
  </si>
  <si>
    <t>Lifecycle Energy Savings (kWh)</t>
  </si>
  <si>
    <t>Energy Reduction (%)</t>
  </si>
  <si>
    <t>Equivalent Photosynthetic Photon Flux Density (PPFD)</t>
  </si>
  <si>
    <t>verified</t>
  </si>
  <si>
    <t>Verified</t>
  </si>
  <si>
    <t>Not Verified</t>
  </si>
  <si>
    <t>Baseline Electrical Demand (kW)</t>
  </si>
  <si>
    <t>Demand Savings (kW)</t>
  </si>
  <si>
    <t>Estimated Incentive Amount</t>
  </si>
  <si>
    <t>Note: Blended electrical cost</t>
  </si>
  <si>
    <t>Cost of Electricity ($/kWh)</t>
  </si>
  <si>
    <t>Manually overwrite if needed. Default value of $0.1102 is EIA 2019 Commercial Annual Rate</t>
  </si>
  <si>
    <t>Project Cost for Baseline Design</t>
  </si>
  <si>
    <t>Project Cost for Energy Efficient Design</t>
  </si>
  <si>
    <t>Incremental Project Cost</t>
  </si>
  <si>
    <t>Incentive Rate ($/kWh Saved)</t>
  </si>
  <si>
    <t>Annual Energy Cost Savings</t>
  </si>
  <si>
    <t>Total Incentive</t>
  </si>
  <si>
    <t>Incentive Limits</t>
  </si>
  <si>
    <t>Incentive Capped at 50% Cost</t>
  </si>
  <si>
    <t>Incentive Capped at $300,000</t>
  </si>
  <si>
    <t>Incentive Based on Energy Savings</t>
  </si>
  <si>
    <t>Final Incentive</t>
  </si>
  <si>
    <t>Revision History</t>
  </si>
  <si>
    <t>Date</t>
  </si>
  <si>
    <t>Describe the revision that was made</t>
  </si>
  <si>
    <t>Name</t>
  </si>
  <si>
    <t>Added revision history tab</t>
  </si>
  <si>
    <t>TB</t>
  </si>
  <si>
    <t>Updated Application tab, removed Hort Lighting Sell Sheet since measures are in 2021 Ag Catalog, updated password to 'focus2021'</t>
  </si>
  <si>
    <t xml:space="preserve">Melissa </t>
  </si>
  <si>
    <t>Corrected incentive cap error in formula on Savings &amp; Incentives tab</t>
  </si>
  <si>
    <t>Added 'Equivalent PPFD) check on Savings &amp; Incentives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</si>
</sst>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_(* #,##0.0000_);_(* \(#,##0.0000\);_(* &quot;-&quot;??_);_(@_)"/>
    <numFmt numFmtId="166" formatCode=";;;"/>
    <numFmt numFmtId="167" formatCode="_(&quot;$&quot;* #,##0.0000_);_(&quot;$&quot;* \(#,##0.0000\);_(&quot;$&quot;* &quot;-&quot;????_);_(@_)"/>
    <numFmt numFmtId="168" formatCode="_(* #,##0_);_(* \(#,##0\);_(* &quot;-&quot;??_);_(@_)"/>
    <numFmt numFmtId="169" formatCode="0.0"/>
  </numFmts>
  <fonts count="48">
    <font>
      <sz val="11"/>
      <color theme="1"/>
      <name val="Calibri"/>
      <family val="2"/>
      <scheme val="minor"/>
    </font>
    <font>
      <sz val="11"/>
      <color theme="1"/>
      <name val="Calibri"/>
      <family val="2"/>
      <scheme val="minor"/>
    </font>
    <font>
      <b/>
      <sz val="14"/>
      <color rgb="FF65A7DD"/>
      <name val="Franklin Gothic Medium Cond"/>
      <family val="2"/>
    </font>
    <font>
      <sz val="11"/>
      <color theme="1"/>
      <name val="Franklin Gothic Medium Cond"/>
      <family val="2"/>
    </font>
    <font>
      <sz val="10"/>
      <color theme="1"/>
      <name val="Franklin Gothic Medium Cond"/>
      <family val="2"/>
    </font>
    <font>
      <b/>
      <sz val="10"/>
      <color theme="1"/>
      <name val="Franklin Gothic Medium Cond"/>
      <family val="2"/>
    </font>
    <font>
      <sz val="9"/>
      <color theme="1"/>
      <name val="Franklin Gothic Medium Cond"/>
      <family val="2"/>
    </font>
    <font>
      <sz val="8"/>
      <color theme="1"/>
      <name val="Franklin Gothic Medium Cond"/>
      <family val="2"/>
    </font>
    <font>
      <b/>
      <sz val="14"/>
      <color theme="5"/>
      <name val="Franklin Gothic Medium Cond"/>
      <family val="2"/>
    </font>
    <font>
      <i/>
      <sz val="11"/>
      <color theme="1" tint="0.34998626667073579"/>
      <name val="Franklin Gothic Medium Cond"/>
      <family val="2"/>
    </font>
    <font>
      <sz val="8"/>
      <color theme="1"/>
      <name val="Arial"/>
      <family val="2"/>
    </font>
    <font>
      <b/>
      <sz val="9"/>
      <color theme="1"/>
      <name val="Franklin Gothic Medium Cond"/>
      <family val="2"/>
    </font>
    <font>
      <u/>
      <sz val="10"/>
      <color theme="1"/>
      <name val="Franklin Gothic Medium Cond"/>
      <family val="2"/>
    </font>
    <font>
      <sz val="8"/>
      <color theme="1"/>
      <name val="Calibri"/>
      <family val="2"/>
      <scheme val="minor"/>
    </font>
    <font>
      <b/>
      <sz val="11"/>
      <color theme="1"/>
      <name val="Calibri"/>
      <family val="2"/>
      <scheme val="minor"/>
    </font>
    <font>
      <b/>
      <sz val="11"/>
      <name val="Calibri"/>
      <family val="2"/>
      <scheme val="minor"/>
    </font>
    <font>
      <b/>
      <sz val="10"/>
      <name val="Franklin Gothic Book"/>
      <family val="2"/>
    </font>
    <font>
      <sz val="10"/>
      <name val="Arial"/>
      <family val="2"/>
    </font>
    <font>
      <sz val="11"/>
      <color rgb="FFFF0000"/>
      <name val="Franklin Gothic Medium Cond"/>
      <family val="2"/>
    </font>
    <font>
      <sz val="11"/>
      <name val="Franklin Gothic Medium Cond"/>
      <family val="2"/>
    </font>
    <font>
      <u/>
      <sz val="11"/>
      <color theme="10"/>
      <name val="Calibri"/>
      <family val="2"/>
      <scheme val="minor"/>
    </font>
    <font>
      <sz val="10"/>
      <color rgb="FFFF0000"/>
      <name val="Franklin Gothic Medium Cond"/>
      <family val="2"/>
    </font>
    <font>
      <sz val="10"/>
      <color rgb="FF00B050"/>
      <name val="Franklin Gothic Medium Cond"/>
      <family val="2"/>
    </font>
    <font>
      <sz val="11"/>
      <color rgb="FFFF0000"/>
      <name val="Calibri"/>
      <family val="2"/>
      <scheme val="minor"/>
    </font>
    <font>
      <i/>
      <sz val="11"/>
      <color theme="0" tint="-0.499984740745262"/>
      <name val="Franklin Gothic Medium Cond"/>
      <family val="2"/>
    </font>
    <font>
      <sz val="11"/>
      <name val="Calibri"/>
      <family val="2"/>
      <scheme val="minor"/>
    </font>
    <font>
      <b/>
      <sz val="20"/>
      <color theme="0"/>
      <name val="Franklin Gothic Medium Cond"/>
      <family val="2"/>
    </font>
    <font>
      <b/>
      <sz val="14"/>
      <color theme="0"/>
      <name val="Franklin Gothic Medium Cond"/>
      <family val="2"/>
    </font>
    <font>
      <b/>
      <sz val="11"/>
      <color theme="1"/>
      <name val="Franklin Gothic Medium Cond"/>
      <family val="2"/>
    </font>
    <font>
      <sz val="11"/>
      <color theme="1"/>
      <name val="Arial"/>
      <family val="2"/>
    </font>
    <font>
      <sz val="11"/>
      <name val="Franklin Gothic Medium"/>
      <family val="2"/>
    </font>
    <font>
      <sz val="9"/>
      <color indexed="81"/>
      <name val="Tahoma"/>
      <family val="2"/>
    </font>
    <font>
      <sz val="11"/>
      <color theme="0" tint="-0.249977111117893"/>
      <name val="Franklin Gothic Medium Cond"/>
      <family val="2"/>
    </font>
    <font>
      <sz val="11"/>
      <color theme="0" tint="-0.249977111117893"/>
      <name val="Calibri"/>
      <family val="2"/>
      <scheme val="minor"/>
    </font>
    <font>
      <b/>
      <sz val="11"/>
      <color theme="0" tint="-0.249977111117893"/>
      <name val="Calibri"/>
      <family val="2"/>
      <scheme val="minor"/>
    </font>
    <font>
      <b/>
      <sz val="10.5"/>
      <color theme="1"/>
      <name val="Calibri"/>
      <family val="2"/>
      <scheme val="minor"/>
    </font>
    <font>
      <sz val="10.5"/>
      <color theme="1"/>
      <name val="Calibri"/>
      <family val="2"/>
      <scheme val="minor"/>
    </font>
    <font>
      <sz val="9"/>
      <color theme="1"/>
      <name val="Calibri"/>
      <family val="2"/>
      <scheme val="minor"/>
    </font>
    <font>
      <u/>
      <sz val="10.5"/>
      <color theme="1"/>
      <name val="Calibri"/>
      <family val="2"/>
      <scheme val="minor"/>
    </font>
    <font>
      <u/>
      <sz val="11"/>
      <color theme="1"/>
      <name val="Calibri"/>
      <family val="2"/>
      <scheme val="minor"/>
    </font>
    <font>
      <sz val="11"/>
      <name val="Arial"/>
      <family val="2"/>
    </font>
    <font>
      <b/>
      <sz val="11"/>
      <name val="Arial"/>
      <family val="2"/>
    </font>
    <font>
      <b/>
      <sz val="11"/>
      <color theme="0"/>
      <name val="Arial"/>
      <family val="2"/>
    </font>
    <font>
      <b/>
      <sz val="16"/>
      <color theme="1"/>
      <name val="Calibri"/>
      <family val="2"/>
      <scheme val="minor"/>
    </font>
    <font>
      <sz val="12"/>
      <color rgb="FFFF0000"/>
      <name val="Arial"/>
      <family val="2"/>
    </font>
    <font>
      <i/>
      <sz val="11"/>
      <name val="Franklin Gothic Medium Cond"/>
      <family val="2"/>
    </font>
    <font>
      <sz val="11"/>
      <color rgb="FF00B050"/>
      <name val="Franklin Gothic Medium Cond"/>
      <family val="2"/>
    </font>
    <font>
      <b/>
      <i/>
      <sz val="11"/>
      <color theme="0" tint="-0.249977111117893"/>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1D82F"/>
        <bgColor indexed="64"/>
      </patternFill>
    </fill>
    <fill>
      <patternFill patternType="solid">
        <fgColor theme="4" tint="-0.499984740745262"/>
        <bgColor indexed="64"/>
      </patternFill>
    </fill>
    <fill>
      <patternFill patternType="solid">
        <fgColor theme="2"/>
        <bgColor indexed="64"/>
      </patternFill>
    </fill>
    <fill>
      <patternFill patternType="solid">
        <fgColor indexed="9"/>
        <bgColor indexed="64"/>
      </patternFill>
    </fill>
    <fill>
      <patternFill patternType="solid">
        <fgColor rgb="FF0067B1"/>
        <bgColor indexed="64"/>
      </patternFill>
    </fill>
    <fill>
      <patternFill patternType="solid">
        <fgColor rgb="FF92D05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xf numFmtId="9" fontId="1" fillId="0" borderId="0" applyFont="0" applyFill="0" applyBorder="0" applyAlignment="0" applyProtection="0"/>
    <xf numFmtId="0" fontId="20" fillId="0" borderId="0" applyNumberForma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cellStyleXfs>
  <cellXfs count="208">
    <xf numFmtId="0" fontId="0" fillId="0" borderId="0" xfId="0"/>
    <xf numFmtId="43" fontId="3" fillId="3" borderId="3" xfId="1" applyFont="1" applyFill="1" applyBorder="1" applyProtection="1">
      <protection locked="0"/>
    </xf>
    <xf numFmtId="44" fontId="3" fillId="3" borderId="3" xfId="2" applyFont="1" applyFill="1" applyBorder="1" applyProtection="1">
      <protection locked="0"/>
    </xf>
    <xf numFmtId="0" fontId="3" fillId="2" borderId="0" xfId="0" applyFont="1" applyFill="1" applyProtection="1">
      <protection hidden="1"/>
    </xf>
    <xf numFmtId="0" fontId="2" fillId="2" borderId="0" xfId="0" applyFont="1" applyFill="1" applyProtection="1">
      <protection hidden="1"/>
    </xf>
    <xf numFmtId="0" fontId="0" fillId="2" borderId="0" xfId="0" applyFill="1" applyProtection="1">
      <protection hidden="1"/>
    </xf>
    <xf numFmtId="0" fontId="4" fillId="2" borderId="0" xfId="0" applyFont="1" applyFill="1" applyAlignment="1" applyProtection="1">
      <alignment horizontal="left"/>
      <protection hidden="1"/>
    </xf>
    <xf numFmtId="0" fontId="7" fillId="2" borderId="0" xfId="0" applyFont="1" applyFill="1" applyProtection="1">
      <protection hidden="1"/>
    </xf>
    <xf numFmtId="0" fontId="13" fillId="2" borderId="0" xfId="0" applyFont="1" applyFill="1" applyProtection="1">
      <protection hidden="1"/>
    </xf>
    <xf numFmtId="0" fontId="3" fillId="2" borderId="0" xfId="0" applyFont="1" applyFill="1" applyAlignment="1" applyProtection="1">
      <alignment horizontal="left"/>
      <protection hidden="1"/>
    </xf>
    <xf numFmtId="14" fontId="3" fillId="2" borderId="0" xfId="2" applyNumberFormat="1" applyFont="1" applyFill="1" applyBorder="1" applyAlignment="1" applyProtection="1">
      <protection hidden="1"/>
    </xf>
    <xf numFmtId="0" fontId="4" fillId="2" borderId="0" xfId="0" applyFont="1" applyFill="1" applyAlignment="1" applyProtection="1">
      <alignment horizontal="right"/>
      <protection hidden="1"/>
    </xf>
    <xf numFmtId="43" fontId="3" fillId="2" borderId="0" xfId="1" applyFont="1" applyFill="1" applyBorder="1" applyProtection="1">
      <protection hidden="1"/>
    </xf>
    <xf numFmtId="0" fontId="4" fillId="2" borderId="0" xfId="0" applyFont="1" applyFill="1" applyProtection="1">
      <protection hidden="1"/>
    </xf>
    <xf numFmtId="43" fontId="3" fillId="2" borderId="0" xfId="1" applyFont="1" applyFill="1" applyProtection="1">
      <protection hidden="1"/>
    </xf>
    <xf numFmtId="44" fontId="3" fillId="2" borderId="3" xfId="2" applyFont="1" applyFill="1" applyBorder="1" applyProtection="1">
      <protection hidden="1"/>
    </xf>
    <xf numFmtId="0" fontId="4" fillId="2" borderId="0" xfId="0" applyFont="1" applyFill="1" applyBorder="1" applyAlignment="1" applyProtection="1">
      <alignment horizontal="right"/>
      <protection hidden="1"/>
    </xf>
    <xf numFmtId="0" fontId="16" fillId="2" borderId="0" xfId="0" applyFont="1" applyFill="1" applyBorder="1" applyAlignment="1" applyProtection="1">
      <alignment horizontal="right"/>
      <protection hidden="1"/>
    </xf>
    <xf numFmtId="0" fontId="15" fillId="2" borderId="0" xfId="0" applyFont="1" applyFill="1" applyBorder="1" applyAlignment="1" applyProtection="1">
      <protection hidden="1"/>
    </xf>
    <xf numFmtId="164" fontId="0" fillId="2" borderId="3" xfId="2" applyNumberFormat="1" applyFont="1" applyFill="1" applyBorder="1" applyProtection="1">
      <protection hidden="1"/>
    </xf>
    <xf numFmtId="0" fontId="5" fillId="2" borderId="0" xfId="0" applyFont="1" applyFill="1" applyBorder="1" applyAlignment="1" applyProtection="1">
      <alignment horizontal="right"/>
      <protection hidden="1"/>
    </xf>
    <xf numFmtId="164" fontId="14" fillId="4" borderId="3" xfId="2" applyNumberFormat="1" applyFont="1" applyFill="1" applyBorder="1" applyProtection="1">
      <protection hidden="1"/>
    </xf>
    <xf numFmtId="0" fontId="0" fillId="2" borderId="0" xfId="0" applyFont="1" applyFill="1" applyProtection="1">
      <protection locked="0"/>
    </xf>
    <xf numFmtId="0" fontId="3" fillId="2" borderId="0" xfId="0" applyFont="1" applyFill="1" applyAlignment="1" applyProtection="1">
      <alignment horizontal="left" vertical="top"/>
      <protection locked="0"/>
    </xf>
    <xf numFmtId="165" fontId="3" fillId="2" borderId="0" xfId="1" applyNumberFormat="1" applyFont="1" applyFill="1" applyBorder="1" applyProtection="1">
      <protection hidden="1"/>
    </xf>
    <xf numFmtId="0" fontId="18" fillId="2" borderId="0" xfId="0" applyFont="1" applyFill="1" applyProtection="1">
      <protection hidden="1"/>
    </xf>
    <xf numFmtId="166" fontId="3" fillId="2" borderId="0" xfId="0" applyNumberFormat="1" applyFont="1" applyFill="1" applyProtection="1">
      <protection hidden="1"/>
    </xf>
    <xf numFmtId="49" fontId="19" fillId="2" borderId="0" xfId="0" applyNumberFormat="1" applyFont="1" applyFill="1" applyProtection="1">
      <protection hidden="1"/>
    </xf>
    <xf numFmtId="49" fontId="0" fillId="2" borderId="0" xfId="0" applyNumberFormat="1" applyFill="1" applyProtection="1">
      <protection hidden="1"/>
    </xf>
    <xf numFmtId="37" fontId="3" fillId="3" borderId="3" xfId="1" applyNumberFormat="1" applyFont="1" applyFill="1" applyBorder="1" applyProtection="1">
      <protection locked="0"/>
    </xf>
    <xf numFmtId="37" fontId="3" fillId="3" borderId="2" xfId="1" applyNumberFormat="1" applyFont="1" applyFill="1" applyBorder="1" applyProtection="1">
      <protection locked="0"/>
    </xf>
    <xf numFmtId="37" fontId="3" fillId="2" borderId="7" xfId="1" applyNumberFormat="1" applyFont="1" applyFill="1" applyBorder="1" applyProtection="1">
      <protection hidden="1"/>
    </xf>
    <xf numFmtId="37" fontId="3" fillId="2" borderId="6" xfId="1" applyNumberFormat="1" applyFont="1" applyFill="1" applyBorder="1" applyProtection="1">
      <protection hidden="1"/>
    </xf>
    <xf numFmtId="37" fontId="3" fillId="3" borderId="8" xfId="1" applyNumberFormat="1" applyFont="1" applyFill="1" applyBorder="1" applyProtection="1">
      <protection locked="0"/>
    </xf>
    <xf numFmtId="0" fontId="0" fillId="0" borderId="0" xfId="0" applyAlignment="1"/>
    <xf numFmtId="0" fontId="23" fillId="2" borderId="0" xfId="0" applyFont="1" applyFill="1" applyProtection="1">
      <protection hidden="1"/>
    </xf>
    <xf numFmtId="0" fontId="24" fillId="2" borderId="0" xfId="0" applyFont="1" applyFill="1" applyProtection="1">
      <protection hidden="1"/>
    </xf>
    <xf numFmtId="167" fontId="3" fillId="3" borderId="3" xfId="2" applyNumberFormat="1" applyFont="1" applyFill="1" applyBorder="1" applyProtection="1">
      <protection locked="0"/>
    </xf>
    <xf numFmtId="166" fontId="0" fillId="2" borderId="0" xfId="0" applyNumberFormat="1" applyFill="1" applyProtection="1">
      <protection hidden="1"/>
    </xf>
    <xf numFmtId="2" fontId="3" fillId="3" borderId="2" xfId="1" applyNumberFormat="1" applyFont="1" applyFill="1" applyBorder="1" applyProtection="1">
      <protection locked="0"/>
    </xf>
    <xf numFmtId="166" fontId="25" fillId="2" borderId="0" xfId="0" applyNumberFormat="1" applyFont="1" applyFill="1" applyProtection="1">
      <protection hidden="1"/>
    </xf>
    <xf numFmtId="0" fontId="13" fillId="2" borderId="0" xfId="0" applyFont="1" applyFill="1" applyAlignment="1" applyProtection="1">
      <alignment horizontal="right"/>
      <protection hidden="1"/>
    </xf>
    <xf numFmtId="0" fontId="3" fillId="0" borderId="0" xfId="0" applyFont="1" applyFill="1" applyProtection="1">
      <protection hidden="1"/>
    </xf>
    <xf numFmtId="0" fontId="7" fillId="0" borderId="0" xfId="0" applyFont="1" applyFill="1" applyProtection="1">
      <protection hidden="1"/>
    </xf>
    <xf numFmtId="9" fontId="3" fillId="2" borderId="3" xfId="4" applyFont="1" applyFill="1" applyBorder="1" applyAlignment="1" applyProtection="1">
      <alignment horizontal="right"/>
    </xf>
    <xf numFmtId="0" fontId="19" fillId="2" borderId="0" xfId="0" applyFont="1" applyFill="1" applyProtection="1">
      <protection hidden="1"/>
    </xf>
    <xf numFmtId="0" fontId="3" fillId="2" borderId="0" xfId="0" applyFont="1" applyFill="1" applyBorder="1" applyProtection="1">
      <protection hidden="1"/>
    </xf>
    <xf numFmtId="0" fontId="20" fillId="2" borderId="0" xfId="5" applyFill="1" applyBorder="1" applyProtection="1">
      <protection hidden="1"/>
    </xf>
    <xf numFmtId="0" fontId="18" fillId="2" borderId="0" xfId="0" applyFont="1" applyFill="1" applyBorder="1" applyProtection="1">
      <protection hidden="1"/>
    </xf>
    <xf numFmtId="0" fontId="0" fillId="2" borderId="0" xfId="0" applyFill="1" applyBorder="1" applyProtection="1">
      <protection hidden="1"/>
    </xf>
    <xf numFmtId="0" fontId="0" fillId="0" borderId="0" xfId="0" applyProtection="1">
      <protection locked="0"/>
    </xf>
    <xf numFmtId="37" fontId="32" fillId="2" borderId="3" xfId="1" applyNumberFormat="1" applyFont="1" applyFill="1" applyBorder="1" applyProtection="1">
      <protection locked="0"/>
    </xf>
    <xf numFmtId="37" fontId="32" fillId="2" borderId="2" xfId="1" applyNumberFormat="1" applyFont="1" applyFill="1" applyBorder="1" applyProtection="1">
      <protection locked="0"/>
    </xf>
    <xf numFmtId="37" fontId="32" fillId="2" borderId="8" xfId="1" applyNumberFormat="1" applyFont="1" applyFill="1" applyBorder="1" applyProtection="1">
      <protection locked="0"/>
    </xf>
    <xf numFmtId="37" fontId="32" fillId="2" borderId="7" xfId="1" applyNumberFormat="1" applyFont="1" applyFill="1" applyBorder="1" applyProtection="1">
      <protection hidden="1"/>
    </xf>
    <xf numFmtId="37" fontId="32" fillId="2" borderId="6" xfId="1" applyNumberFormat="1" applyFont="1" applyFill="1" applyBorder="1" applyProtection="1">
      <protection hidden="1"/>
    </xf>
    <xf numFmtId="43" fontId="32" fillId="2" borderId="3" xfId="1" applyFont="1" applyFill="1" applyBorder="1" applyProtection="1">
      <protection locked="0"/>
    </xf>
    <xf numFmtId="2" fontId="32" fillId="2" borderId="2" xfId="1" applyNumberFormat="1" applyFont="1" applyFill="1" applyBorder="1" applyProtection="1">
      <protection locked="0"/>
    </xf>
    <xf numFmtId="167" fontId="32" fillId="2" borderId="3" xfId="2" applyNumberFormat="1" applyFont="1" applyFill="1" applyBorder="1" applyProtection="1">
      <protection locked="0"/>
    </xf>
    <xf numFmtId="44" fontId="32" fillId="2" borderId="3" xfId="2" applyFont="1" applyFill="1" applyBorder="1" applyProtection="1">
      <protection locked="0"/>
    </xf>
    <xf numFmtId="44" fontId="32" fillId="2" borderId="3" xfId="2" applyFont="1" applyFill="1" applyBorder="1" applyProtection="1">
      <protection hidden="1"/>
    </xf>
    <xf numFmtId="0" fontId="32" fillId="2" borderId="0" xfId="0" applyFont="1" applyFill="1" applyProtection="1">
      <protection hidden="1"/>
    </xf>
    <xf numFmtId="164" fontId="33" fillId="2" borderId="3" xfId="2" applyNumberFormat="1" applyFont="1" applyFill="1" applyBorder="1" applyProtection="1">
      <protection hidden="1"/>
    </xf>
    <xf numFmtId="164" fontId="34" fillId="2" borderId="3" xfId="2" applyNumberFormat="1" applyFont="1" applyFill="1" applyBorder="1" applyProtection="1">
      <protection hidden="1"/>
    </xf>
    <xf numFmtId="9" fontId="33" fillId="0" borderId="3" xfId="4" applyFont="1" applyBorder="1"/>
    <xf numFmtId="0" fontId="32" fillId="2" borderId="0" xfId="0" applyFont="1" applyFill="1" applyAlignment="1" applyProtection="1">
      <alignment horizontal="center"/>
      <protection hidden="1"/>
    </xf>
    <xf numFmtId="0" fontId="14" fillId="0" borderId="0" xfId="0" applyFont="1" applyAlignment="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36" fillId="0" borderId="0" xfId="0" applyFont="1" applyFill="1"/>
    <xf numFmtId="0" fontId="36" fillId="0" borderId="0" xfId="0" applyFont="1" applyFill="1" applyAlignment="1">
      <alignment horizontal="center"/>
    </xf>
    <xf numFmtId="0" fontId="37" fillId="0" borderId="0" xfId="0" applyFont="1" applyFill="1" applyAlignment="1">
      <alignment horizontal="left"/>
    </xf>
    <xf numFmtId="0" fontId="38" fillId="2" borderId="15" xfId="0" applyFont="1" applyFill="1" applyBorder="1"/>
    <xf numFmtId="0" fontId="39" fillId="2" borderId="16" xfId="0" applyFont="1" applyFill="1" applyBorder="1" applyAlignment="1">
      <alignment wrapText="1"/>
    </xf>
    <xf numFmtId="0" fontId="38" fillId="2" borderId="16" xfId="0" applyFont="1" applyFill="1" applyBorder="1" applyAlignment="1">
      <alignment horizontal="center" wrapText="1"/>
    </xf>
    <xf numFmtId="168" fontId="38" fillId="2" borderId="17" xfId="1" applyNumberFormat="1" applyFont="1" applyFill="1" applyBorder="1" applyAlignment="1">
      <alignment horizontal="center" wrapText="1"/>
    </xf>
    <xf numFmtId="0" fontId="36" fillId="2" borderId="18" xfId="0" applyFont="1" applyFill="1" applyBorder="1"/>
    <xf numFmtId="0" fontId="36" fillId="2" borderId="0" xfId="0" applyFont="1" applyFill="1" applyBorder="1" applyAlignment="1">
      <alignment horizontal="center"/>
    </xf>
    <xf numFmtId="9" fontId="36" fillId="2" borderId="0" xfId="4" applyFont="1" applyFill="1" applyBorder="1" applyAlignment="1">
      <alignment horizontal="center"/>
    </xf>
    <xf numFmtId="169" fontId="36" fillId="2" borderId="0" xfId="0" applyNumberFormat="1" applyFont="1" applyFill="1" applyBorder="1" applyAlignment="1">
      <alignment horizontal="center"/>
    </xf>
    <xf numFmtId="168" fontId="36" fillId="2" borderId="19" xfId="1" applyNumberFormat="1" applyFont="1" applyFill="1" applyBorder="1" applyAlignment="1">
      <alignment horizontal="center"/>
    </xf>
    <xf numFmtId="0" fontId="36" fillId="2" borderId="20" xfId="0" applyFont="1" applyFill="1" applyBorder="1"/>
    <xf numFmtId="0" fontId="36" fillId="2" borderId="23" xfId="0" applyFont="1" applyFill="1" applyBorder="1" applyAlignment="1">
      <alignment horizontal="center"/>
    </xf>
    <xf numFmtId="0" fontId="36" fillId="2" borderId="21" xfId="0" applyFont="1" applyFill="1" applyBorder="1" applyAlignment="1">
      <alignment horizontal="center"/>
    </xf>
    <xf numFmtId="0" fontId="36" fillId="2" borderId="21" xfId="0" applyFont="1" applyFill="1" applyBorder="1"/>
    <xf numFmtId="0" fontId="40" fillId="0" borderId="0" xfId="6" applyFont="1" applyProtection="1"/>
    <xf numFmtId="0" fontId="42" fillId="8" borderId="1" xfId="6" applyFont="1" applyFill="1" applyBorder="1" applyAlignment="1" applyProtection="1">
      <alignment horizontal="center" vertical="center" wrapText="1"/>
    </xf>
    <xf numFmtId="0" fontId="40" fillId="6" borderId="3" xfId="6" applyFont="1" applyFill="1" applyBorder="1" applyAlignment="1" applyProtection="1">
      <alignment horizontal="right" vertical="center" wrapText="1"/>
    </xf>
    <xf numFmtId="0" fontId="40" fillId="2" borderId="26" xfId="6" applyFont="1" applyFill="1" applyBorder="1" applyAlignment="1" applyProtection="1">
      <alignment wrapText="1"/>
    </xf>
    <xf numFmtId="0" fontId="40" fillId="2" borderId="0" xfId="6" applyFont="1" applyFill="1" applyBorder="1" applyAlignment="1" applyProtection="1">
      <alignment wrapText="1"/>
    </xf>
    <xf numFmtId="0" fontId="40" fillId="0" borderId="0" xfId="6" applyFont="1" applyAlignment="1" applyProtection="1">
      <alignment vertical="center"/>
    </xf>
    <xf numFmtId="3" fontId="41" fillId="7" borderId="25" xfId="6" applyNumberFormat="1" applyFont="1" applyFill="1" applyBorder="1" applyAlignment="1" applyProtection="1">
      <alignment horizontal="center" vertical="center"/>
    </xf>
    <xf numFmtId="0" fontId="41" fillId="7" borderId="0" xfId="6" applyFont="1" applyFill="1" applyBorder="1" applyAlignment="1" applyProtection="1">
      <alignment horizontal="right" vertical="center" wrapText="1"/>
    </xf>
    <xf numFmtId="0" fontId="40" fillId="6" borderId="3" xfId="6" quotePrefix="1" applyFont="1" applyFill="1" applyBorder="1" applyAlignment="1" applyProtection="1">
      <alignment horizontal="right" vertical="center" wrapText="1"/>
    </xf>
    <xf numFmtId="9" fontId="40" fillId="2" borderId="25" xfId="6" applyNumberFormat="1" applyFont="1" applyFill="1" applyBorder="1" applyAlignment="1" applyProtection="1">
      <alignment horizontal="center" vertical="center"/>
      <protection locked="0"/>
    </xf>
    <xf numFmtId="3" fontId="40" fillId="2" borderId="25" xfId="6" applyNumberFormat="1" applyFont="1" applyFill="1" applyBorder="1" applyAlignment="1" applyProtection="1">
      <alignment horizontal="center" vertical="center" wrapText="1"/>
      <protection locked="0"/>
    </xf>
    <xf numFmtId="0" fontId="40" fillId="7" borderId="0" xfId="6" applyFont="1" applyFill="1" applyAlignment="1" applyProtection="1">
      <alignment vertical="center" wrapText="1"/>
    </xf>
    <xf numFmtId="3" fontId="41" fillId="7" borderId="3" xfId="6" applyNumberFormat="1" applyFont="1" applyFill="1" applyBorder="1" applyAlignment="1" applyProtection="1">
      <alignment horizontal="center" vertical="center"/>
    </xf>
    <xf numFmtId="0" fontId="14" fillId="0" borderId="0" xfId="0" applyFont="1" applyProtection="1">
      <protection locked="0"/>
    </xf>
    <xf numFmtId="168" fontId="35" fillId="2" borderId="24" xfId="1" applyNumberFormat="1" applyFont="1" applyFill="1" applyBorder="1" applyAlignment="1">
      <alignment horizontal="center"/>
    </xf>
    <xf numFmtId="164" fontId="40" fillId="0" borderId="3" xfId="6" applyNumberFormat="1" applyFont="1" applyFill="1" applyBorder="1" applyAlignment="1" applyProtection="1">
      <alignment horizontal="center" vertical="center" wrapText="1"/>
    </xf>
    <xf numFmtId="0" fontId="40" fillId="0" borderId="3" xfId="6" applyNumberFormat="1" applyFont="1" applyFill="1" applyBorder="1" applyAlignment="1" applyProtection="1">
      <alignment horizontal="center" vertical="center" wrapText="1"/>
      <protection locked="0"/>
    </xf>
    <xf numFmtId="3" fontId="40" fillId="0" borderId="25" xfId="6" applyNumberFormat="1" applyFont="1" applyFill="1" applyBorder="1" applyAlignment="1" applyProtection="1">
      <alignment horizontal="center" vertical="center"/>
      <protection locked="0"/>
    </xf>
    <xf numFmtId="4" fontId="40" fillId="0" borderId="25" xfId="6" applyNumberFormat="1" applyFont="1" applyFill="1" applyBorder="1" applyAlignment="1" applyProtection="1">
      <alignment horizontal="center" vertical="center"/>
      <protection locked="0"/>
    </xf>
    <xf numFmtId="49" fontId="40" fillId="0" borderId="3" xfId="6" applyNumberFormat="1" applyFont="1" applyFill="1" applyBorder="1" applyAlignment="1" applyProtection="1">
      <alignment horizontal="center" vertical="center" wrapText="1"/>
      <protection locked="0"/>
    </xf>
    <xf numFmtId="164" fontId="40" fillId="0" borderId="3" xfId="6" applyNumberFormat="1" applyFont="1" applyFill="1" applyBorder="1" applyAlignment="1" applyProtection="1">
      <alignment horizontal="center" vertical="center"/>
    </xf>
    <xf numFmtId="2" fontId="41" fillId="0" borderId="25" xfId="6" applyNumberFormat="1" applyFont="1" applyBorder="1" applyAlignment="1" applyProtection="1">
      <alignment horizontal="center" vertical="center"/>
    </xf>
    <xf numFmtId="0" fontId="35" fillId="9" borderId="0" xfId="0" applyFont="1" applyFill="1" applyAlignment="1">
      <alignment wrapText="1"/>
    </xf>
    <xf numFmtId="0" fontId="43" fillId="9" borderId="0" xfId="0" applyFont="1" applyFill="1" applyProtection="1">
      <protection locked="0"/>
    </xf>
    <xf numFmtId="0" fontId="0" fillId="9" borderId="0" xfId="0" applyFill="1" applyProtection="1">
      <protection locked="0"/>
    </xf>
    <xf numFmtId="2" fontId="41" fillId="0" borderId="25" xfId="6" applyNumberFormat="1" applyFont="1" applyFill="1" applyBorder="1" applyAlignment="1" applyProtection="1">
      <alignment horizontal="center" vertical="center"/>
    </xf>
    <xf numFmtId="0" fontId="0" fillId="9" borderId="0" xfId="0" applyFill="1"/>
    <xf numFmtId="0" fontId="23" fillId="0" borderId="0" xfId="0" applyFont="1"/>
    <xf numFmtId="2" fontId="41" fillId="0" borderId="3" xfId="6" applyNumberFormat="1" applyFont="1" applyBorder="1" applyAlignment="1" applyProtection="1">
      <alignment horizontal="center" vertical="center"/>
    </xf>
    <xf numFmtId="0" fontId="44" fillId="0" borderId="0" xfId="6" applyFont="1" applyProtection="1"/>
    <xf numFmtId="43" fontId="32" fillId="2" borderId="4" xfId="1" applyNumberFormat="1" applyFont="1" applyFill="1" applyBorder="1" applyProtection="1">
      <protection hidden="1"/>
    </xf>
    <xf numFmtId="43" fontId="3" fillId="2" borderId="4" xfId="1" applyNumberFormat="1" applyFont="1" applyFill="1" applyBorder="1" applyProtection="1">
      <protection hidden="1"/>
    </xf>
    <xf numFmtId="14" fontId="0" fillId="0" borderId="0" xfId="0" applyNumberFormat="1"/>
    <xf numFmtId="0" fontId="6" fillId="3" borderId="1" xfId="0" applyFont="1" applyFill="1" applyBorder="1" applyAlignment="1" applyProtection="1">
      <alignment horizontal="center"/>
      <protection locked="0"/>
    </xf>
    <xf numFmtId="0" fontId="45" fillId="2" borderId="0" xfId="0" applyFont="1" applyFill="1" applyAlignment="1" applyProtection="1">
      <alignment horizontal="right"/>
      <protection hidden="1"/>
    </xf>
    <xf numFmtId="14" fontId="3" fillId="2" borderId="0" xfId="0" applyNumberFormat="1" applyFont="1" applyFill="1" applyAlignment="1" applyProtection="1">
      <alignment horizontal="left"/>
      <protection hidden="1"/>
    </xf>
    <xf numFmtId="0" fontId="26" fillId="2" borderId="0" xfId="0" applyFont="1" applyFill="1" applyAlignment="1">
      <alignment vertical="center"/>
    </xf>
    <xf numFmtId="0" fontId="3" fillId="2" borderId="0" xfId="0" applyFont="1" applyFill="1"/>
    <xf numFmtId="0" fontId="2" fillId="2" borderId="0" xfId="0" applyFont="1" applyFill="1" applyAlignment="1">
      <alignment vertical="center"/>
    </xf>
    <xf numFmtId="0" fontId="6" fillId="2" borderId="0" xfId="0" applyFont="1" applyFill="1" applyAlignment="1">
      <alignment vertical="top"/>
    </xf>
    <xf numFmtId="0" fontId="6" fillId="2" borderId="0" xfId="0" applyFont="1" applyFill="1"/>
    <xf numFmtId="0" fontId="2" fillId="2" borderId="0" xfId="0" applyFont="1" applyFill="1"/>
    <xf numFmtId="0" fontId="10" fillId="2" borderId="0" xfId="0" applyFont="1" applyFill="1" applyProtection="1">
      <protection locked="0"/>
    </xf>
    <xf numFmtId="0" fontId="7" fillId="2" borderId="0" xfId="0" applyFont="1" applyFill="1"/>
    <xf numFmtId="0" fontId="0" fillId="2" borderId="0" xfId="0" applyFill="1"/>
    <xf numFmtId="0" fontId="6" fillId="2" borderId="0" xfId="0" applyFont="1" applyFill="1" applyAlignment="1">
      <alignment horizontal="left" indent="3"/>
    </xf>
    <xf numFmtId="0" fontId="11" fillId="0" borderId="0" xfId="0" applyFont="1"/>
    <xf numFmtId="0" fontId="6" fillId="2" borderId="0" xfId="0" applyFont="1" applyFill="1" applyAlignment="1">
      <alignment horizontal="left"/>
    </xf>
    <xf numFmtId="0" fontId="10" fillId="2" borderId="0" xfId="0" applyFont="1" applyFill="1"/>
    <xf numFmtId="0" fontId="6" fillId="2" borderId="0" xfId="0" applyFont="1" applyFill="1" applyAlignment="1" applyProtection="1">
      <alignment horizontal="left"/>
      <protection locked="0"/>
    </xf>
    <xf numFmtId="0" fontId="6" fillId="2" borderId="0" xfId="0" applyFont="1" applyFill="1" applyAlignment="1" applyProtection="1">
      <alignment horizontal="right"/>
      <protection locked="0"/>
    </xf>
    <xf numFmtId="0" fontId="7" fillId="2" borderId="0" xfId="0" applyFont="1" applyFill="1" applyAlignment="1">
      <alignment vertical="top"/>
    </xf>
    <xf numFmtId="0" fontId="5" fillId="2" borderId="0" xfId="0" applyFont="1" applyFill="1"/>
    <xf numFmtId="0" fontId="8" fillId="2" borderId="0" xfId="0" applyFont="1" applyFill="1" applyAlignment="1">
      <alignment vertical="center"/>
    </xf>
    <xf numFmtId="0" fontId="6" fillId="2" borderId="0" xfId="0" applyFont="1" applyFill="1" applyAlignment="1">
      <alignment horizontal="left" indent="2"/>
    </xf>
    <xf numFmtId="0" fontId="6" fillId="0" borderId="0" xfId="0" applyFont="1" applyProtection="1">
      <protection locked="0"/>
    </xf>
    <xf numFmtId="0" fontId="4" fillId="2" borderId="0" xfId="0" applyFont="1" applyFill="1" applyAlignment="1">
      <alignment vertical="center"/>
    </xf>
    <xf numFmtId="0" fontId="6" fillId="2" borderId="0" xfId="0" applyFont="1" applyFill="1" applyAlignment="1">
      <alignment horizontal="right"/>
    </xf>
    <xf numFmtId="0" fontId="6" fillId="2" borderId="0" xfId="0" applyFont="1" applyFill="1" applyAlignment="1">
      <alignment horizontal="left" vertical="top"/>
    </xf>
    <xf numFmtId="0" fontId="6" fillId="2" borderId="0" xfId="0" applyFont="1" applyFill="1" applyAlignment="1">
      <alignment horizontal="right" vertical="center" indent="4"/>
    </xf>
    <xf numFmtId="0" fontId="6" fillId="2" borderId="0" xfId="0" applyFont="1" applyFill="1" applyAlignment="1">
      <alignment vertical="center"/>
    </xf>
    <xf numFmtId="0" fontId="4" fillId="2" borderId="0" xfId="0" applyFont="1" applyFill="1"/>
    <xf numFmtId="0" fontId="4" fillId="2" borderId="0" xfId="0" applyFont="1" applyFill="1" applyAlignment="1">
      <alignment vertical="top"/>
    </xf>
    <xf numFmtId="0" fontId="6" fillId="2" borderId="0" xfId="0" applyFont="1" applyFill="1" applyAlignment="1">
      <alignment horizontal="left" vertical="center" indent="2"/>
    </xf>
    <xf numFmtId="0" fontId="6" fillId="2" borderId="0" xfId="0" applyFont="1" applyFill="1" applyAlignment="1">
      <alignment horizontal="right" vertical="center" indent="1"/>
    </xf>
    <xf numFmtId="0" fontId="6" fillId="2" borderId="0" xfId="0" applyFont="1" applyFill="1" applyAlignment="1">
      <alignment horizontal="left" vertical="top" indent="2"/>
    </xf>
    <xf numFmtId="0" fontId="6" fillId="2" borderId="0" xfId="0" applyFont="1" applyFill="1" applyAlignment="1">
      <alignment horizontal="right" vertical="top" indent="1"/>
    </xf>
    <xf numFmtId="0" fontId="4" fillId="2" borderId="0" xfId="0" applyFont="1" applyFill="1" applyAlignment="1">
      <alignment horizontal="left" indent="1"/>
    </xf>
    <xf numFmtId="0" fontId="4" fillId="2" borderId="0" xfId="0" applyFont="1" applyFill="1" applyAlignment="1">
      <alignment horizontal="left" vertical="top" indent="4"/>
    </xf>
    <xf numFmtId="0" fontId="4" fillId="2" borderId="0" xfId="0" applyFont="1" applyFill="1" applyAlignment="1">
      <alignment horizontal="left" vertical="top" indent="3"/>
    </xf>
    <xf numFmtId="0" fontId="4" fillId="2" borderId="0" xfId="0" applyFont="1" applyFill="1" applyAlignment="1">
      <alignment horizontal="left" indent="2"/>
    </xf>
    <xf numFmtId="0" fontId="4" fillId="0" borderId="0" xfId="0" applyFont="1" applyProtection="1">
      <protection locked="0"/>
    </xf>
    <xf numFmtId="0" fontId="4" fillId="2" borderId="0" xfId="0" applyFont="1" applyFill="1" applyProtection="1">
      <protection locked="0"/>
    </xf>
    <xf numFmtId="0" fontId="4" fillId="2" borderId="0" xfId="0" applyFont="1" applyFill="1" applyAlignment="1">
      <alignment wrapText="1"/>
    </xf>
    <xf numFmtId="0" fontId="3" fillId="2" borderId="0" xfId="0" applyFont="1" applyFill="1" applyAlignment="1">
      <alignment wrapText="1"/>
    </xf>
    <xf numFmtId="0" fontId="6" fillId="3" borderId="1" xfId="0" applyFont="1" applyFill="1" applyBorder="1" applyAlignment="1">
      <alignment horizontal="left" indent="3"/>
    </xf>
    <xf numFmtId="0" fontId="6" fillId="2" borderId="0" xfId="0" applyFont="1" applyFill="1" applyAlignment="1">
      <alignment wrapText="1"/>
    </xf>
    <xf numFmtId="0" fontId="6" fillId="3" borderId="1" xfId="0" applyFont="1" applyFill="1" applyBorder="1" applyAlignment="1">
      <alignment horizontal="left" indent="2"/>
    </xf>
    <xf numFmtId="0" fontId="10" fillId="3" borderId="1" xfId="0" applyFont="1" applyFill="1" applyBorder="1" applyAlignment="1" applyProtection="1">
      <alignment horizontal="left"/>
      <protection locked="0"/>
    </xf>
    <xf numFmtId="0" fontId="6" fillId="2" borderId="0" xfId="0" applyFont="1" applyFill="1" applyAlignment="1">
      <alignment horizontal="left" vertical="center"/>
    </xf>
    <xf numFmtId="0" fontId="4" fillId="2" borderId="0" xfId="0" applyFont="1" applyFill="1" applyAlignment="1">
      <alignment horizontal="left"/>
    </xf>
    <xf numFmtId="0" fontId="10" fillId="3" borderId="1" xfId="0" applyFont="1" applyFill="1" applyBorder="1" applyProtection="1">
      <protection locked="0"/>
    </xf>
    <xf numFmtId="0" fontId="6" fillId="3" borderId="1" xfId="0" applyFont="1" applyFill="1" applyBorder="1" applyAlignment="1" applyProtection="1">
      <alignment horizontal="left"/>
      <protection locked="0"/>
    </xf>
    <xf numFmtId="9" fontId="47" fillId="0" borderId="3" xfId="4" applyFont="1" applyBorder="1" applyAlignment="1">
      <alignment horizontal="right"/>
    </xf>
    <xf numFmtId="43" fontId="46" fillId="2" borderId="3" xfId="1" applyFont="1" applyFill="1" applyBorder="1" applyAlignment="1" applyProtection="1">
      <alignment horizontal="right"/>
      <protection hidden="1"/>
    </xf>
    <xf numFmtId="0" fontId="46" fillId="2" borderId="0" xfId="0" applyFont="1" applyFill="1" applyAlignment="1" applyProtection="1">
      <alignment horizontal="right"/>
      <protection hidden="1"/>
    </xf>
    <xf numFmtId="0" fontId="18" fillId="2" borderId="0" xfId="0" applyFont="1" applyFill="1" applyAlignment="1" applyProtection="1">
      <alignment horizontal="right"/>
      <protection hidden="1"/>
    </xf>
    <xf numFmtId="0" fontId="4" fillId="2" borderId="0" xfId="0" applyFont="1" applyFill="1" applyAlignment="1">
      <alignment horizontal="left" wrapText="1"/>
    </xf>
    <xf numFmtId="0" fontId="26" fillId="5" borderId="0" xfId="0" applyFont="1" applyFill="1" applyAlignment="1">
      <alignment horizontal="left" vertical="center" wrapText="1"/>
    </xf>
    <xf numFmtId="0" fontId="3" fillId="2" borderId="0" xfId="0" applyFont="1" applyFill="1" applyAlignment="1">
      <alignment horizontal="left" wrapText="1"/>
    </xf>
    <xf numFmtId="0" fontId="10" fillId="3" borderId="1" xfId="0" applyFont="1" applyFill="1" applyBorder="1" applyAlignment="1" applyProtection="1">
      <alignment horizontal="left"/>
      <protection locked="0"/>
    </xf>
    <xf numFmtId="0" fontId="6" fillId="3" borderId="1" xfId="0" applyFont="1" applyFill="1" applyBorder="1" applyAlignment="1" applyProtection="1">
      <alignment horizontal="left"/>
      <protection locked="0"/>
    </xf>
    <xf numFmtId="0" fontId="3" fillId="3" borderId="1" xfId="0" applyFont="1" applyFill="1" applyBorder="1" applyAlignment="1">
      <alignment horizontal="left" wrapText="1"/>
    </xf>
    <xf numFmtId="0" fontId="6" fillId="2" borderId="0" xfId="0" applyFont="1" applyFill="1" applyAlignment="1">
      <alignment horizontal="left" vertical="center"/>
    </xf>
    <xf numFmtId="0" fontId="3" fillId="3" borderId="1" xfId="0" applyFont="1" applyFill="1" applyBorder="1" applyAlignment="1" applyProtection="1">
      <alignment horizontal="left"/>
      <protection locked="0"/>
    </xf>
    <xf numFmtId="0" fontId="4" fillId="2" borderId="0" xfId="0" applyFont="1" applyFill="1" applyAlignment="1">
      <alignment horizontal="left"/>
    </xf>
    <xf numFmtId="0" fontId="6" fillId="2" borderId="0" xfId="0" applyFont="1" applyFill="1" applyAlignment="1">
      <alignment horizontal="left" vertical="center" wrapText="1"/>
    </xf>
    <xf numFmtId="0" fontId="6" fillId="2" borderId="0" xfId="0" applyFont="1" applyFill="1" applyAlignment="1">
      <alignment horizontal="left" wrapText="1"/>
    </xf>
    <xf numFmtId="0" fontId="29" fillId="3" borderId="1" xfId="0" applyFont="1" applyFill="1" applyBorder="1" applyAlignment="1" applyProtection="1">
      <alignment horizontal="left"/>
      <protection locked="0"/>
    </xf>
    <xf numFmtId="0" fontId="3" fillId="3" borderId="1" xfId="0" applyFont="1" applyFill="1" applyBorder="1" applyAlignment="1">
      <alignment horizontal="left"/>
    </xf>
    <xf numFmtId="0" fontId="6" fillId="3" borderId="1" xfId="0" applyFont="1" applyFill="1" applyBorder="1" applyAlignment="1">
      <alignment horizontal="center"/>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3" fillId="0" borderId="5" xfId="0"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30" fillId="2" borderId="0" xfId="0" applyFont="1" applyFill="1" applyAlignment="1" applyProtection="1">
      <alignment horizontal="center" wrapText="1"/>
      <protection hidden="1"/>
    </xf>
    <xf numFmtId="0" fontId="4" fillId="3" borderId="1" xfId="0" applyFont="1" applyFill="1" applyBorder="1" applyAlignment="1" applyProtection="1">
      <alignment horizontal="center"/>
      <protection locked="0" hidden="1"/>
    </xf>
    <xf numFmtId="0" fontId="3" fillId="2" borderId="5" xfId="0" applyFont="1" applyFill="1" applyBorder="1" applyAlignment="1" applyProtection="1">
      <alignment horizontal="center"/>
      <protection locked="0"/>
    </xf>
    <xf numFmtId="0" fontId="4" fillId="2" borderId="5" xfId="0" applyFont="1" applyFill="1" applyBorder="1" applyAlignment="1" applyProtection="1">
      <alignment horizontal="center"/>
      <protection hidden="1"/>
    </xf>
    <xf numFmtId="0" fontId="4" fillId="2" borderId="5" xfId="0" applyFont="1" applyFill="1" applyBorder="1" applyAlignment="1" applyProtection="1">
      <alignment horizontal="center" vertical="top"/>
      <protection hidden="1"/>
    </xf>
    <xf numFmtId="14" fontId="3" fillId="3" borderId="1" xfId="2" applyNumberFormat="1" applyFont="1" applyFill="1" applyBorder="1" applyAlignment="1" applyProtection="1">
      <alignment horizontal="center"/>
      <protection locked="0"/>
    </xf>
    <xf numFmtId="0" fontId="10" fillId="3" borderId="1" xfId="0" applyFont="1" applyFill="1" applyBorder="1" applyAlignment="1" applyProtection="1">
      <protection locked="0"/>
    </xf>
  </cellXfs>
  <cellStyles count="9">
    <cellStyle name="Comma" xfId="1" builtinId="3"/>
    <cellStyle name="Comma 2 2" xfId="8" xr:uid="{00000000-0005-0000-0000-000001000000}"/>
    <cellStyle name="Currency" xfId="2" builtinId="4"/>
    <cellStyle name="Hyperlink" xfId="5" builtinId="8"/>
    <cellStyle name="Normal" xfId="0" builtinId="0"/>
    <cellStyle name="Normal 2 10" xfId="3" xr:uid="{00000000-0005-0000-0000-000005000000}"/>
    <cellStyle name="Normal 6" xfId="6" xr:uid="{00000000-0005-0000-0000-000006000000}"/>
    <cellStyle name="Percent" xfId="4" builtinId="5"/>
    <cellStyle name="Percent 2" xfId="7" xr:uid="{00000000-0005-0000-0000-000008000000}"/>
  </cellStyles>
  <dxfs count="14">
    <dxf>
      <fill>
        <patternFill>
          <bgColor theme="1"/>
        </patternFill>
      </fill>
    </dxf>
    <dxf>
      <fill>
        <patternFill>
          <bgColor theme="1"/>
        </patternFill>
      </fill>
    </dxf>
    <dxf>
      <fill>
        <patternFill>
          <bgColor theme="1" tint="4.9989318521683403E-2"/>
        </patternFill>
      </fill>
    </dxf>
    <dxf>
      <font>
        <color rgb="FF00B050"/>
      </font>
    </dxf>
    <dxf>
      <font>
        <color rgb="FFFF0000"/>
      </font>
    </dxf>
    <dxf>
      <font>
        <color rgb="FF00B050"/>
      </font>
    </dxf>
    <dxf>
      <font>
        <color rgb="FFFF0000"/>
      </font>
    </dxf>
    <dxf>
      <fill>
        <patternFill>
          <bgColor theme="1"/>
        </patternFill>
      </fill>
    </dxf>
    <dxf>
      <fill>
        <patternFill>
          <bgColor theme="1"/>
        </patternFill>
      </fill>
    </dxf>
    <dxf>
      <fill>
        <patternFill>
          <bgColor theme="1" tint="4.9989318521683403E-2"/>
        </patternFill>
      </fill>
    </dxf>
    <dxf>
      <font>
        <color rgb="FF00B050"/>
      </font>
    </dxf>
    <dxf>
      <font>
        <color rgb="FFFF0000"/>
      </font>
    </dxf>
    <dxf>
      <fill>
        <patternFill>
          <bgColor rgb="FFFFFF00"/>
        </patternFill>
      </fill>
    </dxf>
    <dxf>
      <fill>
        <patternFill>
          <bgColor rgb="FFFFFF00"/>
        </patternFill>
      </fill>
    </dxf>
  </dxfs>
  <tableStyles count="0" defaultTableStyle="TableStyleMedium2" defaultPivotStyle="PivotStyleLight16"/>
  <colors>
    <mruColors>
      <color rgb="FFFFCCCC"/>
      <color rgb="FFFF9999"/>
      <color rgb="FF65A7DD"/>
      <color rgb="FFC1D82F"/>
      <color rgb="FF84B9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7.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9</xdr:row>
      <xdr:rowOff>66675</xdr:rowOff>
    </xdr:from>
    <xdr:to>
      <xdr:col>0</xdr:col>
      <xdr:colOff>639376</xdr:colOff>
      <xdr:row>11</xdr:row>
      <xdr:rowOff>220278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781175"/>
          <a:ext cx="553651" cy="534603"/>
        </a:xfrm>
        <a:prstGeom prst="rect">
          <a:avLst/>
        </a:prstGeom>
      </xdr:spPr>
    </xdr:pic>
    <xdr:clientData/>
  </xdr:twoCellAnchor>
  <xdr:twoCellAnchor editAs="oneCell">
    <xdr:from>
      <xdr:col>1</xdr:col>
      <xdr:colOff>83820</xdr:colOff>
      <xdr:row>13</xdr:row>
      <xdr:rowOff>175260</xdr:rowOff>
    </xdr:from>
    <xdr:to>
      <xdr:col>1</xdr:col>
      <xdr:colOff>342900</xdr:colOff>
      <xdr:row>15</xdr:row>
      <xdr:rowOff>7620</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3</xdr:col>
      <xdr:colOff>0</xdr:colOff>
      <xdr:row>13</xdr:row>
      <xdr:rowOff>175260</xdr:rowOff>
    </xdr:from>
    <xdr:to>
      <xdr:col>3</xdr:col>
      <xdr:colOff>251460</xdr:colOff>
      <xdr:row>15</xdr:row>
      <xdr:rowOff>7620</xdr:rowOff>
    </xdr:to>
    <xdr:sp macro="" textlink="">
      <xdr:nvSpPr>
        <xdr:cNvPr id="10242" name="Check Box 2" hidden="1">
          <a:extLst>
            <a:ext uri="{63B3BB69-23CF-44E3-9099-C40C66FF867C}">
              <a14:compatExt xmlns:a14="http://schemas.microsoft.com/office/drawing/2010/main"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xdr:col>
      <xdr:colOff>0</xdr:colOff>
      <xdr:row>18</xdr:row>
      <xdr:rowOff>190500</xdr:rowOff>
    </xdr:from>
    <xdr:to>
      <xdr:col>1</xdr:col>
      <xdr:colOff>251460</xdr:colOff>
      <xdr:row>20</xdr:row>
      <xdr:rowOff>7620</xdr:rowOff>
    </xdr:to>
    <xdr:sp macro="" textlink="">
      <xdr:nvSpPr>
        <xdr:cNvPr id="10243" name="Check Box 3" hidden="1">
          <a:extLst>
            <a:ext uri="{63B3BB69-23CF-44E3-9099-C40C66FF867C}">
              <a14:compatExt xmlns:a14="http://schemas.microsoft.com/office/drawing/2010/main"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3</xdr:col>
      <xdr:colOff>83820</xdr:colOff>
      <xdr:row>18</xdr:row>
      <xdr:rowOff>182880</xdr:rowOff>
    </xdr:from>
    <xdr:to>
      <xdr:col>3</xdr:col>
      <xdr:colOff>312420</xdr:colOff>
      <xdr:row>20</xdr:row>
      <xdr:rowOff>0</xdr:rowOff>
    </xdr:to>
    <xdr:sp macro="" textlink="">
      <xdr:nvSpPr>
        <xdr:cNvPr id="10244" name="Check Box 4" hidden="1">
          <a:extLst>
            <a:ext uri="{63B3BB69-23CF-44E3-9099-C40C66FF867C}">
              <a14:compatExt xmlns:a14="http://schemas.microsoft.com/office/drawing/2010/main"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4</xdr:col>
      <xdr:colOff>403860</xdr:colOff>
      <xdr:row>18</xdr:row>
      <xdr:rowOff>182880</xdr:rowOff>
    </xdr:from>
    <xdr:to>
      <xdr:col>5</xdr:col>
      <xdr:colOff>30480</xdr:colOff>
      <xdr:row>20</xdr:row>
      <xdr:rowOff>0</xdr:rowOff>
    </xdr:to>
    <xdr:sp macro="" textlink="">
      <xdr:nvSpPr>
        <xdr:cNvPr id="10245" name="Check Box 5" hidden="1">
          <a:extLst>
            <a:ext uri="{63B3BB69-23CF-44E3-9099-C40C66FF867C}">
              <a14:compatExt xmlns:a14="http://schemas.microsoft.com/office/drawing/2010/main"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xdr:col>
      <xdr:colOff>0</xdr:colOff>
      <xdr:row>19</xdr:row>
      <xdr:rowOff>182880</xdr:rowOff>
    </xdr:from>
    <xdr:to>
      <xdr:col>1</xdr:col>
      <xdr:colOff>228600</xdr:colOff>
      <xdr:row>21</xdr:row>
      <xdr:rowOff>0</xdr:rowOff>
    </xdr:to>
    <xdr:sp macro="" textlink="">
      <xdr:nvSpPr>
        <xdr:cNvPr id="10246" name="Check Box 6" hidden="1">
          <a:extLst>
            <a:ext uri="{63B3BB69-23CF-44E3-9099-C40C66FF867C}">
              <a14:compatExt xmlns:a14="http://schemas.microsoft.com/office/drawing/2010/main"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3</xdr:col>
      <xdr:colOff>83820</xdr:colOff>
      <xdr:row>19</xdr:row>
      <xdr:rowOff>175260</xdr:rowOff>
    </xdr:from>
    <xdr:to>
      <xdr:col>3</xdr:col>
      <xdr:colOff>342900</xdr:colOff>
      <xdr:row>21</xdr:row>
      <xdr:rowOff>7620</xdr:rowOff>
    </xdr:to>
    <xdr:sp macro="" textlink="">
      <xdr:nvSpPr>
        <xdr:cNvPr id="10247" name="Check Box 7" hidden="1">
          <a:extLst>
            <a:ext uri="{63B3BB69-23CF-44E3-9099-C40C66FF867C}">
              <a14:compatExt xmlns:a14="http://schemas.microsoft.com/office/drawing/2010/main"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57150</xdr:colOff>
      <xdr:row>42</xdr:row>
      <xdr:rowOff>41910</xdr:rowOff>
    </xdr:from>
    <xdr:to>
      <xdr:col>0</xdr:col>
      <xdr:colOff>626039</xdr:colOff>
      <xdr:row>44</xdr:row>
      <xdr:rowOff>192336</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57150" y="8347710"/>
          <a:ext cx="568889" cy="546666"/>
        </a:xfrm>
        <a:prstGeom prst="rect">
          <a:avLst/>
        </a:prstGeom>
      </xdr:spPr>
    </xdr:pic>
    <xdr:clientData/>
  </xdr:twoCellAnchor>
  <xdr:twoCellAnchor editAs="oneCell">
    <xdr:from>
      <xdr:col>0</xdr:col>
      <xdr:colOff>617220</xdr:colOff>
      <xdr:row>55</xdr:row>
      <xdr:rowOff>7620</xdr:rowOff>
    </xdr:from>
    <xdr:to>
      <xdr:col>1</xdr:col>
      <xdr:colOff>144780</xdr:colOff>
      <xdr:row>56</xdr:row>
      <xdr:rowOff>0</xdr:rowOff>
    </xdr:to>
    <xdr:sp macro="" textlink="">
      <xdr:nvSpPr>
        <xdr:cNvPr id="10248" name="Check Box 8" hidden="1">
          <a:extLst>
            <a:ext uri="{63B3BB69-23CF-44E3-9099-C40C66FF867C}">
              <a14:compatExt xmlns:a14="http://schemas.microsoft.com/office/drawing/2010/main"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617220</xdr:colOff>
      <xdr:row>56</xdr:row>
      <xdr:rowOff>7620</xdr:rowOff>
    </xdr:from>
    <xdr:to>
      <xdr:col>1</xdr:col>
      <xdr:colOff>152400</xdr:colOff>
      <xdr:row>56</xdr:row>
      <xdr:rowOff>190500</xdr:rowOff>
    </xdr:to>
    <xdr:sp macro="" textlink="">
      <xdr:nvSpPr>
        <xdr:cNvPr id="10249" name="Check Box 9" hidden="1">
          <a:extLst>
            <a:ext uri="{63B3BB69-23CF-44E3-9099-C40C66FF867C}">
              <a14:compatExt xmlns:a14="http://schemas.microsoft.com/office/drawing/2010/main"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8</xdr:col>
      <xdr:colOff>4762</xdr:colOff>
      <xdr:row>16</xdr:row>
      <xdr:rowOff>177641</xdr:rowOff>
    </xdr:from>
    <xdr:to>
      <xdr:col>8</xdr:col>
      <xdr:colOff>569119</xdr:colOff>
      <xdr:row>19</xdr:row>
      <xdr:rowOff>142081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3"/>
        <a:srcRect l="1984" t="3163" r="3968" b="3556"/>
        <a:stretch/>
      </xdr:blipFill>
      <xdr:spPr>
        <a:xfrm>
          <a:off x="5277802" y="3332321"/>
          <a:ext cx="564357" cy="558800"/>
        </a:xfrm>
        <a:prstGeom prst="rect">
          <a:avLst/>
        </a:prstGeom>
      </xdr:spPr>
    </xdr:pic>
    <xdr:clientData/>
  </xdr:twoCellAnchor>
  <xdr:twoCellAnchor editAs="oneCell">
    <xdr:from>
      <xdr:col>11</xdr:col>
      <xdr:colOff>519112</xdr:colOff>
      <xdr:row>16</xdr:row>
      <xdr:rowOff>76200</xdr:rowOff>
    </xdr:from>
    <xdr:to>
      <xdr:col>12</xdr:col>
      <xdr:colOff>328771</xdr:colOff>
      <xdr:row>18</xdr:row>
      <xdr:rowOff>138050</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4"/>
        <a:srcRect l="6414" t="1" r="7297" b="6314"/>
        <a:stretch/>
      </xdr:blipFill>
      <xdr:spPr>
        <a:xfrm>
          <a:off x="8169592" y="3230880"/>
          <a:ext cx="495459" cy="458090"/>
        </a:xfrm>
        <a:prstGeom prst="rect">
          <a:avLst/>
        </a:prstGeom>
      </xdr:spPr>
    </xdr:pic>
    <xdr:clientData/>
  </xdr:twoCellAnchor>
  <xdr:twoCellAnchor editAs="oneCell">
    <xdr:from>
      <xdr:col>8</xdr:col>
      <xdr:colOff>19050</xdr:colOff>
      <xdr:row>29</xdr:row>
      <xdr:rowOff>5715</xdr:rowOff>
    </xdr:from>
    <xdr:to>
      <xdr:col>8</xdr:col>
      <xdr:colOff>586400</xdr:colOff>
      <xdr:row>31</xdr:row>
      <xdr:rowOff>165100</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a:stretch>
          <a:fillRect/>
        </a:stretch>
      </xdr:blipFill>
      <xdr:spPr>
        <a:xfrm>
          <a:off x="5292090" y="5735955"/>
          <a:ext cx="567350" cy="555625"/>
        </a:xfrm>
        <a:prstGeom prst="rect">
          <a:avLst/>
        </a:prstGeom>
      </xdr:spPr>
    </xdr:pic>
    <xdr:clientData/>
  </xdr:twoCellAnchor>
  <xdr:twoCellAnchor editAs="oneCell">
    <xdr:from>
      <xdr:col>8</xdr:col>
      <xdr:colOff>617220</xdr:colOff>
      <xdr:row>31</xdr:row>
      <xdr:rowOff>190500</xdr:rowOff>
    </xdr:from>
    <xdr:to>
      <xdr:col>9</xdr:col>
      <xdr:colOff>213360</xdr:colOff>
      <xdr:row>33</xdr:row>
      <xdr:rowOff>0</xdr:rowOff>
    </xdr:to>
    <xdr:sp macro="" textlink="">
      <xdr:nvSpPr>
        <xdr:cNvPr id="10250" name="Check Box 10" hidden="1">
          <a:extLst>
            <a:ext uri="{63B3BB69-23CF-44E3-9099-C40C66FF867C}">
              <a14:compatExt xmlns:a14="http://schemas.microsoft.com/office/drawing/2010/main"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807720</xdr:colOff>
      <xdr:row>32</xdr:row>
      <xdr:rowOff>0</xdr:rowOff>
    </xdr:from>
    <xdr:to>
      <xdr:col>10</xdr:col>
      <xdr:colOff>68580</xdr:colOff>
      <xdr:row>32</xdr:row>
      <xdr:rowOff>190500</xdr:rowOff>
    </xdr:to>
    <xdr:sp macro="" textlink="">
      <xdr:nvSpPr>
        <xdr:cNvPr id="10251"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8</xdr:col>
      <xdr:colOff>617220</xdr:colOff>
      <xdr:row>34</xdr:row>
      <xdr:rowOff>182880</xdr:rowOff>
    </xdr:from>
    <xdr:to>
      <xdr:col>9</xdr:col>
      <xdr:colOff>190500</xdr:colOff>
      <xdr:row>35</xdr:row>
      <xdr:rowOff>175260</xdr:rowOff>
    </xdr:to>
    <xdr:sp macro="" textlink="">
      <xdr:nvSpPr>
        <xdr:cNvPr id="10252"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45720</xdr:colOff>
      <xdr:row>34</xdr:row>
      <xdr:rowOff>190500</xdr:rowOff>
    </xdr:from>
    <xdr:to>
      <xdr:col>10</xdr:col>
      <xdr:colOff>259080</xdr:colOff>
      <xdr:row>35</xdr:row>
      <xdr:rowOff>175260</xdr:rowOff>
    </xdr:to>
    <xdr:sp macro="" textlink="">
      <xdr:nvSpPr>
        <xdr:cNvPr id="10253" name="Check Box 13" hidden="1">
          <a:extLst>
            <a:ext uri="{63B3BB69-23CF-44E3-9099-C40C66FF867C}">
              <a14:compatExt xmlns:a14="http://schemas.microsoft.com/office/drawing/2010/main"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8</xdr:col>
      <xdr:colOff>617220</xdr:colOff>
      <xdr:row>36</xdr:row>
      <xdr:rowOff>22860</xdr:rowOff>
    </xdr:from>
    <xdr:to>
      <xdr:col>9</xdr:col>
      <xdr:colOff>152400</xdr:colOff>
      <xdr:row>36</xdr:row>
      <xdr:rowOff>175260</xdr:rowOff>
    </xdr:to>
    <xdr:sp macro="" textlink="">
      <xdr:nvSpPr>
        <xdr:cNvPr id="10254" name="Check Box 14" hidden="1">
          <a:extLst>
            <a:ext uri="{63B3BB69-23CF-44E3-9099-C40C66FF867C}">
              <a14:compatExt xmlns:a14="http://schemas.microsoft.com/office/drawing/2010/main"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oneCellAnchor>
    <xdr:from>
      <xdr:col>8</xdr:col>
      <xdr:colOff>1</xdr:colOff>
      <xdr:row>5</xdr:row>
      <xdr:rowOff>37684</xdr:rowOff>
    </xdr:from>
    <xdr:ext cx="564356" cy="559059"/>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rotWithShape="1">
        <a:blip xmlns:r="http://schemas.openxmlformats.org/officeDocument/2006/relationships" r:embed="rId6"/>
        <a:srcRect r="4003" b="3546"/>
        <a:stretch/>
      </xdr:blipFill>
      <xdr:spPr>
        <a:xfrm>
          <a:off x="5273041" y="990184"/>
          <a:ext cx="564356" cy="559059"/>
        </a:xfrm>
        <a:prstGeom prst="rect">
          <a:avLst/>
        </a:prstGeom>
      </xdr:spPr>
    </xdr:pic>
    <xdr:clientData/>
  </xdr:oneCellAnchor>
  <xdr:twoCellAnchor editAs="oneCell">
    <xdr:from>
      <xdr:col>4</xdr:col>
      <xdr:colOff>441960</xdr:colOff>
      <xdr:row>37</xdr:row>
      <xdr:rowOff>7620</xdr:rowOff>
    </xdr:from>
    <xdr:to>
      <xdr:col>5</xdr:col>
      <xdr:colOff>60960</xdr:colOff>
      <xdr:row>38</xdr:row>
      <xdr:rowOff>0</xdr:rowOff>
    </xdr:to>
    <xdr:sp macro="" textlink="">
      <xdr:nvSpPr>
        <xdr:cNvPr id="10255" name="Check Box 15" hidden="1">
          <a:extLst>
            <a:ext uri="{63B3BB69-23CF-44E3-9099-C40C66FF867C}">
              <a14:compatExt xmlns:a14="http://schemas.microsoft.com/office/drawing/2010/main"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160020</xdr:colOff>
      <xdr:row>37</xdr:row>
      <xdr:rowOff>0</xdr:rowOff>
    </xdr:from>
    <xdr:to>
      <xdr:col>1</xdr:col>
      <xdr:colOff>403860</xdr:colOff>
      <xdr:row>38</xdr:row>
      <xdr:rowOff>0</xdr:rowOff>
    </xdr:to>
    <xdr:sp macro="" textlink="">
      <xdr:nvSpPr>
        <xdr:cNvPr id="10256" name="Check Box 16" hidden="1">
          <a:extLst>
            <a:ext uri="{63B3BB69-23CF-44E3-9099-C40C66FF867C}">
              <a14:compatExt xmlns:a14="http://schemas.microsoft.com/office/drawing/2010/main"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571500</xdr:colOff>
      <xdr:row>64</xdr:row>
      <xdr:rowOff>7700</xdr:rowOff>
    </xdr:from>
    <xdr:to>
      <xdr:col>4</xdr:col>
      <xdr:colOff>499470</xdr:colOff>
      <xdr:row>66</xdr:row>
      <xdr:rowOff>101600</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7"/>
        <a:stretch>
          <a:fillRect/>
        </a:stretch>
      </xdr:blipFill>
      <xdr:spPr>
        <a:xfrm>
          <a:off x="571500" y="12672140"/>
          <a:ext cx="2259690" cy="612060"/>
        </a:xfrm>
        <a:prstGeom prst="rect">
          <a:avLst/>
        </a:prstGeom>
      </xdr:spPr>
    </xdr:pic>
    <xdr:clientData/>
  </xdr:twoCellAnchor>
  <xdr:twoCellAnchor editAs="oneCell">
    <xdr:from>
      <xdr:col>1</xdr:col>
      <xdr:colOff>160020</xdr:colOff>
      <xdr:row>37</xdr:row>
      <xdr:rowOff>182880</xdr:rowOff>
    </xdr:from>
    <xdr:to>
      <xdr:col>3</xdr:col>
      <xdr:colOff>22860</xdr:colOff>
      <xdr:row>38</xdr:row>
      <xdr:rowOff>190500</xdr:rowOff>
    </xdr:to>
    <xdr:sp macro="" textlink="">
      <xdr:nvSpPr>
        <xdr:cNvPr id="10257"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160020</xdr:colOff>
      <xdr:row>38</xdr:row>
      <xdr:rowOff>175260</xdr:rowOff>
    </xdr:from>
    <xdr:to>
      <xdr:col>3</xdr:col>
      <xdr:colOff>22860</xdr:colOff>
      <xdr:row>39</xdr:row>
      <xdr:rowOff>182880</xdr:rowOff>
    </xdr:to>
    <xdr:sp macro="" textlink="">
      <xdr:nvSpPr>
        <xdr:cNvPr id="10258" name="Check Box 18" hidden="1">
          <a:extLst>
            <a:ext uri="{63B3BB69-23CF-44E3-9099-C40C66FF867C}">
              <a14:compatExt xmlns:a14="http://schemas.microsoft.com/office/drawing/2010/main"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160020</xdr:colOff>
      <xdr:row>39</xdr:row>
      <xdr:rowOff>182880</xdr:rowOff>
    </xdr:from>
    <xdr:to>
      <xdr:col>3</xdr:col>
      <xdr:colOff>22860</xdr:colOff>
      <xdr:row>40</xdr:row>
      <xdr:rowOff>190500</xdr:rowOff>
    </xdr:to>
    <xdr:sp macro="" textlink="">
      <xdr:nvSpPr>
        <xdr:cNvPr id="10259" name="Check Box 19" hidden="1">
          <a:extLst>
            <a:ext uri="{63B3BB69-23CF-44E3-9099-C40C66FF867C}">
              <a14:compatExt xmlns:a14="http://schemas.microsoft.com/office/drawing/2010/main"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160020</xdr:colOff>
      <xdr:row>40</xdr:row>
      <xdr:rowOff>182880</xdr:rowOff>
    </xdr:from>
    <xdr:to>
      <xdr:col>3</xdr:col>
      <xdr:colOff>22860</xdr:colOff>
      <xdr:row>41</xdr:row>
      <xdr:rowOff>190500</xdr:rowOff>
    </xdr:to>
    <xdr:sp macro="" textlink="">
      <xdr:nvSpPr>
        <xdr:cNvPr id="10260" name="Check Box 20" hidden="1">
          <a:extLst>
            <a:ext uri="{63B3BB69-23CF-44E3-9099-C40C66FF867C}">
              <a14:compatExt xmlns:a14="http://schemas.microsoft.com/office/drawing/2010/main"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160020</xdr:colOff>
      <xdr:row>41</xdr:row>
      <xdr:rowOff>175260</xdr:rowOff>
    </xdr:from>
    <xdr:to>
      <xdr:col>3</xdr:col>
      <xdr:colOff>22860</xdr:colOff>
      <xdr:row>42</xdr:row>
      <xdr:rowOff>182880</xdr:rowOff>
    </xdr:to>
    <xdr:sp macro="" textlink="">
      <xdr:nvSpPr>
        <xdr:cNvPr id="10261" name="Check Box 21" hidden="1">
          <a:extLst>
            <a:ext uri="{63B3BB69-23CF-44E3-9099-C40C66FF867C}">
              <a14:compatExt xmlns:a14="http://schemas.microsoft.com/office/drawing/2010/main"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441960</xdr:colOff>
      <xdr:row>37</xdr:row>
      <xdr:rowOff>190500</xdr:rowOff>
    </xdr:from>
    <xdr:to>
      <xdr:col>5</xdr:col>
      <xdr:colOff>38100</xdr:colOff>
      <xdr:row>38</xdr:row>
      <xdr:rowOff>190500</xdr:rowOff>
    </xdr:to>
    <xdr:sp macro="" textlink="">
      <xdr:nvSpPr>
        <xdr:cNvPr id="10262" name="Check Box 22" hidden="1">
          <a:extLst>
            <a:ext uri="{63B3BB69-23CF-44E3-9099-C40C66FF867C}">
              <a14:compatExt xmlns:a14="http://schemas.microsoft.com/office/drawing/2010/main"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441960</xdr:colOff>
      <xdr:row>38</xdr:row>
      <xdr:rowOff>175260</xdr:rowOff>
    </xdr:from>
    <xdr:to>
      <xdr:col>5</xdr:col>
      <xdr:colOff>708660</xdr:colOff>
      <xdr:row>39</xdr:row>
      <xdr:rowOff>182880</xdr:rowOff>
    </xdr:to>
    <xdr:sp macro="" textlink="">
      <xdr:nvSpPr>
        <xdr:cNvPr id="10263" name="Check Box 23" hidden="1">
          <a:extLst>
            <a:ext uri="{63B3BB69-23CF-44E3-9099-C40C66FF867C}">
              <a14:compatExt xmlns:a14="http://schemas.microsoft.com/office/drawing/2010/main"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480060</xdr:colOff>
      <xdr:row>39</xdr:row>
      <xdr:rowOff>175260</xdr:rowOff>
    </xdr:from>
    <xdr:to>
      <xdr:col>5</xdr:col>
      <xdr:colOff>99060</xdr:colOff>
      <xdr:row>40</xdr:row>
      <xdr:rowOff>182880</xdr:rowOff>
    </xdr:to>
    <xdr:sp macro="" textlink="">
      <xdr:nvSpPr>
        <xdr:cNvPr id="10264" name="Check Box 24" hidden="1">
          <a:extLst>
            <a:ext uri="{63B3BB69-23CF-44E3-9099-C40C66FF867C}">
              <a14:compatExt xmlns:a14="http://schemas.microsoft.com/office/drawing/2010/main"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480060</xdr:colOff>
      <xdr:row>40</xdr:row>
      <xdr:rowOff>175260</xdr:rowOff>
    </xdr:from>
    <xdr:to>
      <xdr:col>5</xdr:col>
      <xdr:colOff>99060</xdr:colOff>
      <xdr:row>41</xdr:row>
      <xdr:rowOff>182880</xdr:rowOff>
    </xdr:to>
    <xdr:sp macro="" textlink="">
      <xdr:nvSpPr>
        <xdr:cNvPr id="10265" name="Check Box 25" hidden="1">
          <a:extLst>
            <a:ext uri="{63B3BB69-23CF-44E3-9099-C40C66FF867C}">
              <a14:compatExt xmlns:a14="http://schemas.microsoft.com/office/drawing/2010/main"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83820</xdr:colOff>
      <xdr:row>37</xdr:row>
      <xdr:rowOff>182880</xdr:rowOff>
    </xdr:from>
    <xdr:to>
      <xdr:col>7</xdr:col>
      <xdr:colOff>30480</xdr:colOff>
      <xdr:row>38</xdr:row>
      <xdr:rowOff>190500</xdr:rowOff>
    </xdr:to>
    <xdr:sp macro="" textlink="">
      <xdr:nvSpPr>
        <xdr:cNvPr id="10266" name="Check Box 26" hidden="1">
          <a:extLst>
            <a:ext uri="{63B3BB69-23CF-44E3-9099-C40C66FF867C}">
              <a14:compatExt xmlns:a14="http://schemas.microsoft.com/office/drawing/2010/main"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160020</xdr:colOff>
      <xdr:row>42</xdr:row>
      <xdr:rowOff>182880</xdr:rowOff>
    </xdr:from>
    <xdr:to>
      <xdr:col>3</xdr:col>
      <xdr:colOff>30480</xdr:colOff>
      <xdr:row>43</xdr:row>
      <xdr:rowOff>190500</xdr:rowOff>
    </xdr:to>
    <xdr:sp macro="" textlink="">
      <xdr:nvSpPr>
        <xdr:cNvPr id="10267" name="Check Box 27" hidden="1">
          <a:extLst>
            <a:ext uri="{63B3BB69-23CF-44E3-9099-C40C66FF867C}">
              <a14:compatExt xmlns:a14="http://schemas.microsoft.com/office/drawing/2010/main"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83820</xdr:colOff>
      <xdr:row>38</xdr:row>
      <xdr:rowOff>175260</xdr:rowOff>
    </xdr:from>
    <xdr:to>
      <xdr:col>7</xdr:col>
      <xdr:colOff>30480</xdr:colOff>
      <xdr:row>39</xdr:row>
      <xdr:rowOff>182880</xdr:rowOff>
    </xdr:to>
    <xdr:sp macro="" textlink="">
      <xdr:nvSpPr>
        <xdr:cNvPr id="10268" name="Check Box 28" hidden="1">
          <a:extLst>
            <a:ext uri="{63B3BB69-23CF-44E3-9099-C40C66FF867C}">
              <a14:compatExt xmlns:a14="http://schemas.microsoft.com/office/drawing/2010/main"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83820</xdr:colOff>
      <xdr:row>39</xdr:row>
      <xdr:rowOff>175260</xdr:rowOff>
    </xdr:from>
    <xdr:to>
      <xdr:col>7</xdr:col>
      <xdr:colOff>30480</xdr:colOff>
      <xdr:row>40</xdr:row>
      <xdr:rowOff>182880</xdr:rowOff>
    </xdr:to>
    <xdr:sp macro="" textlink="">
      <xdr:nvSpPr>
        <xdr:cNvPr id="10269" name="Check Box 29" hidden="1">
          <a:extLst>
            <a:ext uri="{63B3BB69-23CF-44E3-9099-C40C66FF867C}">
              <a14:compatExt xmlns:a14="http://schemas.microsoft.com/office/drawing/2010/main"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403860</xdr:colOff>
      <xdr:row>19</xdr:row>
      <xdr:rowOff>182880</xdr:rowOff>
    </xdr:from>
    <xdr:to>
      <xdr:col>5</xdr:col>
      <xdr:colOff>30480</xdr:colOff>
      <xdr:row>21</xdr:row>
      <xdr:rowOff>0</xdr:rowOff>
    </xdr:to>
    <xdr:sp macro="" textlink="">
      <xdr:nvSpPr>
        <xdr:cNvPr id="10270" name="Check Box 30" hidden="1">
          <a:extLst>
            <a:ext uri="{63B3BB69-23CF-44E3-9099-C40C66FF867C}">
              <a14:compatExt xmlns:a14="http://schemas.microsoft.com/office/drawing/2010/main"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xdr:col>
      <xdr:colOff>0</xdr:colOff>
      <xdr:row>20</xdr:row>
      <xdr:rowOff>182880</xdr:rowOff>
    </xdr:from>
    <xdr:to>
      <xdr:col>1</xdr:col>
      <xdr:colOff>251460</xdr:colOff>
      <xdr:row>22</xdr:row>
      <xdr:rowOff>0</xdr:rowOff>
    </xdr:to>
    <xdr:sp macro="" textlink="">
      <xdr:nvSpPr>
        <xdr:cNvPr id="10271" name="Check Box 31" hidden="1">
          <a:extLst>
            <a:ext uri="{63B3BB69-23CF-44E3-9099-C40C66FF867C}">
              <a14:compatExt xmlns:a14="http://schemas.microsoft.com/office/drawing/2010/main" spid="_x0000_s10271"/>
            </a:ext>
            <a:ext uri="{FF2B5EF4-FFF2-40B4-BE49-F238E27FC236}">
              <a16:creationId xmlns:a16="http://schemas.microsoft.com/office/drawing/2014/main" id="{00000000-0008-0000-0000-00001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xdr:col>
      <xdr:colOff>0</xdr:colOff>
      <xdr:row>22</xdr:row>
      <xdr:rowOff>190500</xdr:rowOff>
    </xdr:from>
    <xdr:to>
      <xdr:col>1</xdr:col>
      <xdr:colOff>251460</xdr:colOff>
      <xdr:row>24</xdr:row>
      <xdr:rowOff>7620</xdr:rowOff>
    </xdr:to>
    <xdr:sp macro="" textlink="">
      <xdr:nvSpPr>
        <xdr:cNvPr id="10272" name="Check Box 32" hidden="1">
          <a:extLst>
            <a:ext uri="{63B3BB69-23CF-44E3-9099-C40C66FF867C}">
              <a14:compatExt xmlns:a14="http://schemas.microsoft.com/office/drawing/2010/main" spid="_x0000_s10272"/>
            </a:ext>
            <a:ext uri="{FF2B5EF4-FFF2-40B4-BE49-F238E27FC236}">
              <a16:creationId xmlns:a16="http://schemas.microsoft.com/office/drawing/2014/main" id="{00000000-0008-0000-0000-00002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4</xdr:col>
      <xdr:colOff>449580</xdr:colOff>
      <xdr:row>40</xdr:row>
      <xdr:rowOff>175260</xdr:rowOff>
    </xdr:from>
    <xdr:to>
      <xdr:col>5</xdr:col>
      <xdr:colOff>708660</xdr:colOff>
      <xdr:row>41</xdr:row>
      <xdr:rowOff>182880</xdr:rowOff>
    </xdr:to>
    <xdr:sp macro="" textlink="">
      <xdr:nvSpPr>
        <xdr:cNvPr id="10273" name="Check Box 33" hidden="1">
          <a:extLst>
            <a:ext uri="{63B3BB69-23CF-44E3-9099-C40C66FF867C}">
              <a14:compatExt xmlns:a14="http://schemas.microsoft.com/office/drawing/2010/main" spid="_x0000_s10273"/>
            </a:ext>
            <a:ext uri="{FF2B5EF4-FFF2-40B4-BE49-F238E27FC236}">
              <a16:creationId xmlns:a16="http://schemas.microsoft.com/office/drawing/2014/main" id="{00000000-0008-0000-0000-00002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83820</xdr:colOff>
      <xdr:row>40</xdr:row>
      <xdr:rowOff>182880</xdr:rowOff>
    </xdr:from>
    <xdr:to>
      <xdr:col>6</xdr:col>
      <xdr:colOff>327660</xdr:colOff>
      <xdr:row>41</xdr:row>
      <xdr:rowOff>175260</xdr:rowOff>
    </xdr:to>
    <xdr:sp macro="" textlink="">
      <xdr:nvSpPr>
        <xdr:cNvPr id="10274" name="Check Box 34" hidden="1">
          <a:extLst>
            <a:ext uri="{63B3BB69-23CF-44E3-9099-C40C66FF867C}">
              <a14:compatExt xmlns:a14="http://schemas.microsoft.com/office/drawing/2010/main" spid="_x0000_s10274"/>
            </a:ext>
            <a:ext uri="{FF2B5EF4-FFF2-40B4-BE49-F238E27FC236}">
              <a16:creationId xmlns:a16="http://schemas.microsoft.com/office/drawing/2014/main" id="{00000000-0008-0000-0000-00002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480060</xdr:colOff>
      <xdr:row>41</xdr:row>
      <xdr:rowOff>182880</xdr:rowOff>
    </xdr:from>
    <xdr:to>
      <xdr:col>4</xdr:col>
      <xdr:colOff>68580</xdr:colOff>
      <xdr:row>42</xdr:row>
      <xdr:rowOff>175260</xdr:rowOff>
    </xdr:to>
    <xdr:sp macro="" textlink="">
      <xdr:nvSpPr>
        <xdr:cNvPr id="10275" name="Check Box 35" hidden="1">
          <a:extLst>
            <a:ext uri="{63B3BB69-23CF-44E3-9099-C40C66FF867C}">
              <a14:compatExt xmlns:a14="http://schemas.microsoft.com/office/drawing/2010/main" spid="_x0000_s10275"/>
            </a:ext>
            <a:ext uri="{FF2B5EF4-FFF2-40B4-BE49-F238E27FC236}">
              <a16:creationId xmlns:a16="http://schemas.microsoft.com/office/drawing/2014/main" id="{00000000-0008-0000-0000-00002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41</xdr:row>
      <xdr:rowOff>182880</xdr:rowOff>
    </xdr:from>
    <xdr:to>
      <xdr:col>5</xdr:col>
      <xdr:colOff>60960</xdr:colOff>
      <xdr:row>42</xdr:row>
      <xdr:rowOff>175260</xdr:rowOff>
    </xdr:to>
    <xdr:sp macro="" textlink="">
      <xdr:nvSpPr>
        <xdr:cNvPr id="10276" name="Check Box 36" hidden="1">
          <a:extLst>
            <a:ext uri="{63B3BB69-23CF-44E3-9099-C40C66FF867C}">
              <a14:compatExt xmlns:a14="http://schemas.microsoft.com/office/drawing/2010/main"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480060</xdr:colOff>
      <xdr:row>42</xdr:row>
      <xdr:rowOff>190500</xdr:rowOff>
    </xdr:from>
    <xdr:to>
      <xdr:col>4</xdr:col>
      <xdr:colOff>68580</xdr:colOff>
      <xdr:row>43</xdr:row>
      <xdr:rowOff>182880</xdr:rowOff>
    </xdr:to>
    <xdr:sp macro="" textlink="">
      <xdr:nvSpPr>
        <xdr:cNvPr id="10277" name="Check Box 37" hidden="1">
          <a:extLst>
            <a:ext uri="{63B3BB69-23CF-44E3-9099-C40C66FF867C}">
              <a14:compatExt xmlns:a14="http://schemas.microsoft.com/office/drawing/2010/main" spid="_x0000_s10277"/>
            </a:ext>
            <a:ext uri="{FF2B5EF4-FFF2-40B4-BE49-F238E27FC236}">
              <a16:creationId xmlns:a16="http://schemas.microsoft.com/office/drawing/2014/main" id="{00000000-0008-0000-0000-00002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76200</xdr:colOff>
      <xdr:row>42</xdr:row>
      <xdr:rowOff>190500</xdr:rowOff>
    </xdr:from>
    <xdr:to>
      <xdr:col>5</xdr:col>
      <xdr:colOff>312420</xdr:colOff>
      <xdr:row>43</xdr:row>
      <xdr:rowOff>182880</xdr:rowOff>
    </xdr:to>
    <xdr:sp macro="" textlink="">
      <xdr:nvSpPr>
        <xdr:cNvPr id="10278" name="Check Box 38" hidden="1">
          <a:extLst>
            <a:ext uri="{63B3BB69-23CF-44E3-9099-C40C66FF867C}">
              <a14:compatExt xmlns:a14="http://schemas.microsoft.com/office/drawing/2010/main" spid="_x0000_s10278"/>
            </a:ext>
            <a:ext uri="{FF2B5EF4-FFF2-40B4-BE49-F238E27FC236}">
              <a16:creationId xmlns:a16="http://schemas.microsoft.com/office/drawing/2014/main" id="{00000000-0008-0000-0000-00002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160020</xdr:colOff>
      <xdr:row>43</xdr:row>
      <xdr:rowOff>175260</xdr:rowOff>
    </xdr:from>
    <xdr:to>
      <xdr:col>1</xdr:col>
      <xdr:colOff>403860</xdr:colOff>
      <xdr:row>44</xdr:row>
      <xdr:rowOff>175260</xdr:rowOff>
    </xdr:to>
    <xdr:sp macro="" textlink="">
      <xdr:nvSpPr>
        <xdr:cNvPr id="10279" name="Check Box 39" hidden="1">
          <a:extLst>
            <a:ext uri="{63B3BB69-23CF-44E3-9099-C40C66FF867C}">
              <a14:compatExt xmlns:a14="http://schemas.microsoft.com/office/drawing/2010/main" spid="_x0000_s10279"/>
            </a:ext>
            <a:ext uri="{FF2B5EF4-FFF2-40B4-BE49-F238E27FC236}">
              <a16:creationId xmlns:a16="http://schemas.microsoft.com/office/drawing/2014/main" id="{00000000-0008-0000-0000-00002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121920</xdr:colOff>
      <xdr:row>43</xdr:row>
      <xdr:rowOff>175260</xdr:rowOff>
    </xdr:from>
    <xdr:to>
      <xdr:col>4</xdr:col>
      <xdr:colOff>365760</xdr:colOff>
      <xdr:row>44</xdr:row>
      <xdr:rowOff>175260</xdr:rowOff>
    </xdr:to>
    <xdr:sp macro="" textlink="">
      <xdr:nvSpPr>
        <xdr:cNvPr id="10280" name="Check Box 40" hidden="1">
          <a:extLst>
            <a:ext uri="{63B3BB69-23CF-44E3-9099-C40C66FF867C}">
              <a14:compatExt xmlns:a14="http://schemas.microsoft.com/office/drawing/2010/main" spid="_x0000_s10280"/>
            </a:ext>
            <a:ext uri="{FF2B5EF4-FFF2-40B4-BE49-F238E27FC236}">
              <a16:creationId xmlns:a16="http://schemas.microsoft.com/office/drawing/2014/main" id="{00000000-0008-0000-0000-00002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594360</xdr:colOff>
      <xdr:row>10</xdr:row>
      <xdr:rowOff>175260</xdr:rowOff>
    </xdr:from>
    <xdr:to>
      <xdr:col>9</xdr:col>
      <xdr:colOff>220980</xdr:colOff>
      <xdr:row>11</xdr:row>
      <xdr:rowOff>190500</xdr:rowOff>
    </xdr:to>
    <xdr:sp macro="" textlink="">
      <xdr:nvSpPr>
        <xdr:cNvPr id="10281" name="Check Box 41" hidden="1">
          <a:extLst>
            <a:ext uri="{63B3BB69-23CF-44E3-9099-C40C66FF867C}">
              <a14:compatExt xmlns:a14="http://schemas.microsoft.com/office/drawing/2010/main" spid="_x0000_s10281"/>
            </a:ext>
            <a:ext uri="{FF2B5EF4-FFF2-40B4-BE49-F238E27FC236}">
              <a16:creationId xmlns:a16="http://schemas.microsoft.com/office/drawing/2014/main" id="{00000000-0008-0000-0000-00002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8</xdr:col>
      <xdr:colOff>601980</xdr:colOff>
      <xdr:row>12</xdr:row>
      <xdr:rowOff>160020</xdr:rowOff>
    </xdr:from>
    <xdr:to>
      <xdr:col>9</xdr:col>
      <xdr:colOff>228600</xdr:colOff>
      <xdr:row>13</xdr:row>
      <xdr:rowOff>137160</xdr:rowOff>
    </xdr:to>
    <xdr:sp macro="" textlink="">
      <xdr:nvSpPr>
        <xdr:cNvPr id="10282" name="Check Box 42" hidden="1">
          <a:extLst>
            <a:ext uri="{63B3BB69-23CF-44E3-9099-C40C66FF867C}">
              <a14:compatExt xmlns:a14="http://schemas.microsoft.com/office/drawing/2010/main" spid="_x0000_s10282"/>
            </a:ext>
            <a:ext uri="{FF2B5EF4-FFF2-40B4-BE49-F238E27FC236}">
              <a16:creationId xmlns:a16="http://schemas.microsoft.com/office/drawing/2014/main" id="{00000000-0008-0000-0000-00002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746760</xdr:colOff>
      <xdr:row>12</xdr:row>
      <xdr:rowOff>160020</xdr:rowOff>
    </xdr:from>
    <xdr:to>
      <xdr:col>10</xdr:col>
      <xdr:colOff>0</xdr:colOff>
      <xdr:row>13</xdr:row>
      <xdr:rowOff>137160</xdr:rowOff>
    </xdr:to>
    <xdr:sp macro="" textlink="">
      <xdr:nvSpPr>
        <xdr:cNvPr id="10283" name="Check Box 43" hidden="1">
          <a:extLst>
            <a:ext uri="{63B3BB69-23CF-44E3-9099-C40C66FF867C}">
              <a14:compatExt xmlns:a14="http://schemas.microsoft.com/office/drawing/2010/main" spid="_x0000_s10283"/>
            </a:ext>
            <a:ext uri="{FF2B5EF4-FFF2-40B4-BE49-F238E27FC236}">
              <a16:creationId xmlns:a16="http://schemas.microsoft.com/office/drawing/2014/main" id="{00000000-0008-0000-0000-00002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556260</xdr:colOff>
      <xdr:row>12</xdr:row>
      <xdr:rowOff>160020</xdr:rowOff>
    </xdr:from>
    <xdr:to>
      <xdr:col>11</xdr:col>
      <xdr:colOff>76200</xdr:colOff>
      <xdr:row>13</xdr:row>
      <xdr:rowOff>137160</xdr:rowOff>
    </xdr:to>
    <xdr:sp macro="" textlink="">
      <xdr:nvSpPr>
        <xdr:cNvPr id="10284" name="Check Box 44" hidden="1">
          <a:extLst>
            <a:ext uri="{63B3BB69-23CF-44E3-9099-C40C66FF867C}">
              <a14:compatExt xmlns:a14="http://schemas.microsoft.com/office/drawing/2010/main"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8</xdr:col>
      <xdr:colOff>601980</xdr:colOff>
      <xdr:row>14</xdr:row>
      <xdr:rowOff>182880</xdr:rowOff>
    </xdr:from>
    <xdr:to>
      <xdr:col>9</xdr:col>
      <xdr:colOff>228600</xdr:colOff>
      <xdr:row>16</xdr:row>
      <xdr:rowOff>22860</xdr:rowOff>
    </xdr:to>
    <xdr:sp macro="" textlink="">
      <xdr:nvSpPr>
        <xdr:cNvPr id="10285" name="Check Box 45" hidden="1">
          <a:extLst>
            <a:ext uri="{63B3BB69-23CF-44E3-9099-C40C66FF867C}">
              <a14:compatExt xmlns:a14="http://schemas.microsoft.com/office/drawing/2010/main"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160020</xdr:colOff>
      <xdr:row>14</xdr:row>
      <xdr:rowOff>182880</xdr:rowOff>
    </xdr:from>
    <xdr:to>
      <xdr:col>10</xdr:col>
      <xdr:colOff>411480</xdr:colOff>
      <xdr:row>16</xdr:row>
      <xdr:rowOff>22860</xdr:rowOff>
    </xdr:to>
    <xdr:sp macro="" textlink="">
      <xdr:nvSpPr>
        <xdr:cNvPr id="10286" name="Check Box 46" hidden="1">
          <a:extLst>
            <a:ext uri="{63B3BB69-23CF-44E3-9099-C40C66FF867C}">
              <a14:compatExt xmlns:a14="http://schemas.microsoft.com/office/drawing/2010/main" spid="_x0000_s10286"/>
            </a:ext>
            <a:ext uri="{FF2B5EF4-FFF2-40B4-BE49-F238E27FC236}">
              <a16:creationId xmlns:a16="http://schemas.microsoft.com/office/drawing/2014/main" id="{00000000-0008-0000-0000-00002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11</xdr:col>
      <xdr:colOff>251460</xdr:colOff>
      <xdr:row>14</xdr:row>
      <xdr:rowOff>182880</xdr:rowOff>
    </xdr:from>
    <xdr:to>
      <xdr:col>11</xdr:col>
      <xdr:colOff>502920</xdr:colOff>
      <xdr:row>16</xdr:row>
      <xdr:rowOff>22860</xdr:rowOff>
    </xdr:to>
    <xdr:sp macro="" textlink="">
      <xdr:nvSpPr>
        <xdr:cNvPr id="10287" name="Check Box 47" hidden="1">
          <a:extLst>
            <a:ext uri="{63B3BB69-23CF-44E3-9099-C40C66FF867C}">
              <a14:compatExt xmlns:a14="http://schemas.microsoft.com/office/drawing/2010/main"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8</xdr:col>
      <xdr:colOff>617220</xdr:colOff>
      <xdr:row>32</xdr:row>
      <xdr:rowOff>190500</xdr:rowOff>
    </xdr:from>
    <xdr:to>
      <xdr:col>9</xdr:col>
      <xdr:colOff>274320</xdr:colOff>
      <xdr:row>33</xdr:row>
      <xdr:rowOff>182880</xdr:rowOff>
    </xdr:to>
    <xdr:sp macro="" textlink="">
      <xdr:nvSpPr>
        <xdr:cNvPr id="10288" name="Check Box 48" hidden="1">
          <a:extLst>
            <a:ext uri="{63B3BB69-23CF-44E3-9099-C40C66FF867C}">
              <a14:compatExt xmlns:a14="http://schemas.microsoft.com/office/drawing/2010/main"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11</xdr:col>
      <xdr:colOff>259080</xdr:colOff>
      <xdr:row>35</xdr:row>
      <xdr:rowOff>7620</xdr:rowOff>
    </xdr:from>
    <xdr:to>
      <xdr:col>11</xdr:col>
      <xdr:colOff>419100</xdr:colOff>
      <xdr:row>35</xdr:row>
      <xdr:rowOff>160020</xdr:rowOff>
    </xdr:to>
    <xdr:sp macro="" textlink="">
      <xdr:nvSpPr>
        <xdr:cNvPr id="10289" name="Check Box 49" hidden="1">
          <a:extLst>
            <a:ext uri="{63B3BB69-23CF-44E3-9099-C40C66FF867C}">
              <a14:compatExt xmlns:a14="http://schemas.microsoft.com/office/drawing/2010/main" spid="_x0000_s10289"/>
            </a:ext>
            <a:ext uri="{FF2B5EF4-FFF2-40B4-BE49-F238E27FC236}">
              <a16:creationId xmlns:a16="http://schemas.microsoft.com/office/drawing/2014/main" id="{00000000-0008-0000-0000-00003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0</xdr:colOff>
      <xdr:row>59</xdr:row>
      <xdr:rowOff>190500</xdr:rowOff>
    </xdr:from>
    <xdr:to>
      <xdr:col>9</xdr:col>
      <xdr:colOff>251460</xdr:colOff>
      <xdr:row>61</xdr:row>
      <xdr:rowOff>7620</xdr:rowOff>
    </xdr:to>
    <xdr:sp macro="" textlink="">
      <xdr:nvSpPr>
        <xdr:cNvPr id="10290" name="Check Box 50" hidden="1">
          <a:extLst>
            <a:ext uri="{63B3BB69-23CF-44E3-9099-C40C66FF867C}">
              <a14:compatExt xmlns:a14="http://schemas.microsoft.com/office/drawing/2010/main"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68580</xdr:colOff>
      <xdr:row>59</xdr:row>
      <xdr:rowOff>182880</xdr:rowOff>
    </xdr:from>
    <xdr:to>
      <xdr:col>10</xdr:col>
      <xdr:colOff>297180</xdr:colOff>
      <xdr:row>61</xdr:row>
      <xdr:rowOff>0</xdr:rowOff>
    </xdr:to>
    <xdr:sp macro="" textlink="">
      <xdr:nvSpPr>
        <xdr:cNvPr id="10291" name="Check Box 51" hidden="1">
          <a:extLst>
            <a:ext uri="{63B3BB69-23CF-44E3-9099-C40C66FF867C}">
              <a14:compatExt xmlns:a14="http://schemas.microsoft.com/office/drawing/2010/main"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11</xdr:col>
      <xdr:colOff>30480</xdr:colOff>
      <xdr:row>59</xdr:row>
      <xdr:rowOff>182880</xdr:rowOff>
    </xdr:from>
    <xdr:to>
      <xdr:col>11</xdr:col>
      <xdr:colOff>289560</xdr:colOff>
      <xdr:row>61</xdr:row>
      <xdr:rowOff>0</xdr:rowOff>
    </xdr:to>
    <xdr:sp macro="" textlink="">
      <xdr:nvSpPr>
        <xdr:cNvPr id="10292" name="Check Box 52" hidden="1">
          <a:extLst>
            <a:ext uri="{63B3BB69-23CF-44E3-9099-C40C66FF867C}">
              <a14:compatExt xmlns:a14="http://schemas.microsoft.com/office/drawing/2010/main"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0</xdr:colOff>
      <xdr:row>60</xdr:row>
      <xdr:rowOff>182880</xdr:rowOff>
    </xdr:from>
    <xdr:to>
      <xdr:col>9</xdr:col>
      <xdr:colOff>259080</xdr:colOff>
      <xdr:row>62</xdr:row>
      <xdr:rowOff>22860</xdr:rowOff>
    </xdr:to>
    <xdr:sp macro="" textlink="">
      <xdr:nvSpPr>
        <xdr:cNvPr id="10293" name="Check Box 53" hidden="1">
          <a:extLst>
            <a:ext uri="{63B3BB69-23CF-44E3-9099-C40C66FF867C}">
              <a14:compatExt xmlns:a14="http://schemas.microsoft.com/office/drawing/2010/main" spid="_x0000_s10293"/>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845820</xdr:colOff>
      <xdr:row>60</xdr:row>
      <xdr:rowOff>190500</xdr:rowOff>
    </xdr:from>
    <xdr:to>
      <xdr:col>10</xdr:col>
      <xdr:colOff>76200</xdr:colOff>
      <xdr:row>62</xdr:row>
      <xdr:rowOff>7620</xdr:rowOff>
    </xdr:to>
    <xdr:sp macro="" textlink="">
      <xdr:nvSpPr>
        <xdr:cNvPr id="10294" name="Check Box 54" hidden="1">
          <a:extLst>
            <a:ext uri="{63B3BB69-23CF-44E3-9099-C40C66FF867C}">
              <a14:compatExt xmlns:a14="http://schemas.microsoft.com/office/drawing/2010/main" spid="_x0000_s10294"/>
            </a:ext>
            <a:ext uri="{FF2B5EF4-FFF2-40B4-BE49-F238E27FC236}">
              <a16:creationId xmlns:a16="http://schemas.microsoft.com/office/drawing/2014/main" id="{00000000-0008-0000-0000-00003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556260</xdr:colOff>
      <xdr:row>60</xdr:row>
      <xdr:rowOff>182880</xdr:rowOff>
    </xdr:from>
    <xdr:to>
      <xdr:col>11</xdr:col>
      <xdr:colOff>76200</xdr:colOff>
      <xdr:row>62</xdr:row>
      <xdr:rowOff>0</xdr:rowOff>
    </xdr:to>
    <xdr:sp macro="" textlink="">
      <xdr:nvSpPr>
        <xdr:cNvPr id="10295" name="Check Box 55" hidden="1">
          <a:extLst>
            <a:ext uri="{63B3BB69-23CF-44E3-9099-C40C66FF867C}">
              <a14:compatExt xmlns:a14="http://schemas.microsoft.com/office/drawing/2010/main" spid="_x0000_s10295"/>
            </a:ext>
            <a:ext uri="{FF2B5EF4-FFF2-40B4-BE49-F238E27FC236}">
              <a16:creationId xmlns:a16="http://schemas.microsoft.com/office/drawing/2014/main" id="{00000000-0008-0000-0000-00003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4</xdr:col>
      <xdr:colOff>403860</xdr:colOff>
      <xdr:row>20</xdr:row>
      <xdr:rowOff>182880</xdr:rowOff>
    </xdr:from>
    <xdr:to>
      <xdr:col>5</xdr:col>
      <xdr:colOff>30480</xdr:colOff>
      <xdr:row>22</xdr:row>
      <xdr:rowOff>0</xdr:rowOff>
    </xdr:to>
    <xdr:sp macro="" textlink="">
      <xdr:nvSpPr>
        <xdr:cNvPr id="10296" name="Check Box 56" hidden="1">
          <a:extLst>
            <a:ext uri="{63B3BB69-23CF-44E3-9099-C40C66FF867C}">
              <a14:compatExt xmlns:a14="http://schemas.microsoft.com/office/drawing/2010/main" spid="_x0000_s10296"/>
            </a:ext>
            <a:ext uri="{FF2B5EF4-FFF2-40B4-BE49-F238E27FC236}">
              <a16:creationId xmlns:a16="http://schemas.microsoft.com/office/drawing/2014/main" id="{00000000-0008-0000-0000-00003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xdr:col>
      <xdr:colOff>0</xdr:colOff>
      <xdr:row>20</xdr:row>
      <xdr:rowOff>182880</xdr:rowOff>
    </xdr:from>
    <xdr:to>
      <xdr:col>1</xdr:col>
      <xdr:colOff>251460</xdr:colOff>
      <xdr:row>22</xdr:row>
      <xdr:rowOff>0</xdr:rowOff>
    </xdr:to>
    <xdr:sp macro="" textlink="">
      <xdr:nvSpPr>
        <xdr:cNvPr id="10297" name="Check Box 57" hidden="1">
          <a:extLst>
            <a:ext uri="{63B3BB69-23CF-44E3-9099-C40C66FF867C}">
              <a14:compatExt xmlns:a14="http://schemas.microsoft.com/office/drawing/2010/main" spid="_x0000_s10297"/>
            </a:ext>
            <a:ext uri="{FF2B5EF4-FFF2-40B4-BE49-F238E27FC236}">
              <a16:creationId xmlns:a16="http://schemas.microsoft.com/office/drawing/2014/main" id="{00000000-0008-0000-0000-00003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xdr:col>
      <xdr:colOff>0</xdr:colOff>
      <xdr:row>21</xdr:row>
      <xdr:rowOff>182880</xdr:rowOff>
    </xdr:from>
    <xdr:to>
      <xdr:col>1</xdr:col>
      <xdr:colOff>251460</xdr:colOff>
      <xdr:row>23</xdr:row>
      <xdr:rowOff>0</xdr:rowOff>
    </xdr:to>
    <xdr:sp macro="" textlink="">
      <xdr:nvSpPr>
        <xdr:cNvPr id="10298" name="Check Box 58" hidden="1">
          <a:extLst>
            <a:ext uri="{63B3BB69-23CF-44E3-9099-C40C66FF867C}">
              <a14:compatExt xmlns:a14="http://schemas.microsoft.com/office/drawing/2010/main" spid="_x0000_s10298"/>
            </a:ext>
            <a:ext uri="{FF2B5EF4-FFF2-40B4-BE49-F238E27FC236}">
              <a16:creationId xmlns:a16="http://schemas.microsoft.com/office/drawing/2014/main" id="{00000000-0008-0000-0000-00003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xdr:col>
      <xdr:colOff>0</xdr:colOff>
      <xdr:row>21</xdr:row>
      <xdr:rowOff>182880</xdr:rowOff>
    </xdr:from>
    <xdr:to>
      <xdr:col>1</xdr:col>
      <xdr:colOff>251460</xdr:colOff>
      <xdr:row>23</xdr:row>
      <xdr:rowOff>0</xdr:rowOff>
    </xdr:to>
    <xdr:sp macro="" textlink="">
      <xdr:nvSpPr>
        <xdr:cNvPr id="10299" name="Check Box 59" hidden="1">
          <a:extLst>
            <a:ext uri="{63B3BB69-23CF-44E3-9099-C40C66FF867C}">
              <a14:compatExt xmlns:a14="http://schemas.microsoft.com/office/drawing/2010/main" spid="_x0000_s10299"/>
            </a:ext>
            <a:ext uri="{FF2B5EF4-FFF2-40B4-BE49-F238E27FC236}">
              <a16:creationId xmlns:a16="http://schemas.microsoft.com/office/drawing/2014/main" id="{00000000-0008-0000-0000-00003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0</xdr:colOff>
      <xdr:row>59</xdr:row>
      <xdr:rowOff>190500</xdr:rowOff>
    </xdr:from>
    <xdr:to>
      <xdr:col>9</xdr:col>
      <xdr:colOff>251460</xdr:colOff>
      <xdr:row>61</xdr:row>
      <xdr:rowOff>7620</xdr:rowOff>
    </xdr:to>
    <xdr:sp macro="" textlink="">
      <xdr:nvSpPr>
        <xdr:cNvPr id="10300" name="Check Box 60" hidden="1">
          <a:extLst>
            <a:ext uri="{63B3BB69-23CF-44E3-9099-C40C66FF867C}">
              <a14:compatExt xmlns:a14="http://schemas.microsoft.com/office/drawing/2010/main" spid="_x0000_s10300"/>
            </a:ext>
            <a:ext uri="{FF2B5EF4-FFF2-40B4-BE49-F238E27FC236}">
              <a16:creationId xmlns:a16="http://schemas.microsoft.com/office/drawing/2014/main" id="{00000000-0008-0000-0000-00003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12</xdr:col>
      <xdr:colOff>441960</xdr:colOff>
      <xdr:row>59</xdr:row>
      <xdr:rowOff>182880</xdr:rowOff>
    </xdr:from>
    <xdr:to>
      <xdr:col>13</xdr:col>
      <xdr:colOff>38100</xdr:colOff>
      <xdr:row>61</xdr:row>
      <xdr:rowOff>0</xdr:rowOff>
    </xdr:to>
    <xdr:sp macro="" textlink="">
      <xdr:nvSpPr>
        <xdr:cNvPr id="10301"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0</xdr:colOff>
      <xdr:row>56</xdr:row>
      <xdr:rowOff>190500</xdr:rowOff>
    </xdr:from>
    <xdr:to>
      <xdr:col>9</xdr:col>
      <xdr:colOff>251460</xdr:colOff>
      <xdr:row>58</xdr:row>
      <xdr:rowOff>7620</xdr:rowOff>
    </xdr:to>
    <xdr:sp macro="" textlink="">
      <xdr:nvSpPr>
        <xdr:cNvPr id="10302"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0</xdr:colOff>
      <xdr:row>56</xdr:row>
      <xdr:rowOff>190500</xdr:rowOff>
    </xdr:from>
    <xdr:to>
      <xdr:col>9</xdr:col>
      <xdr:colOff>251460</xdr:colOff>
      <xdr:row>58</xdr:row>
      <xdr:rowOff>7620</xdr:rowOff>
    </xdr:to>
    <xdr:sp macro="" textlink="">
      <xdr:nvSpPr>
        <xdr:cNvPr id="10303" name="Check Box 63" hidden="1">
          <a:extLst>
            <a:ext uri="{63B3BB69-23CF-44E3-9099-C40C66FF867C}">
              <a14:compatExt xmlns:a14="http://schemas.microsoft.com/office/drawing/2010/main" spid="_x0000_s10303"/>
            </a:ext>
            <a:ext uri="{FF2B5EF4-FFF2-40B4-BE49-F238E27FC236}">
              <a16:creationId xmlns:a16="http://schemas.microsoft.com/office/drawing/2014/main" id="{00000000-0008-0000-0000-00003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601980</xdr:colOff>
      <xdr:row>56</xdr:row>
      <xdr:rowOff>190500</xdr:rowOff>
    </xdr:from>
    <xdr:to>
      <xdr:col>9</xdr:col>
      <xdr:colOff>861060</xdr:colOff>
      <xdr:row>58</xdr:row>
      <xdr:rowOff>7620</xdr:rowOff>
    </xdr:to>
    <xdr:sp macro="" textlink="">
      <xdr:nvSpPr>
        <xdr:cNvPr id="10304" name="Check Box 64" hidden="1">
          <a:extLst>
            <a:ext uri="{63B3BB69-23CF-44E3-9099-C40C66FF867C}">
              <a14:compatExt xmlns:a14="http://schemas.microsoft.com/office/drawing/2010/main" spid="_x0000_s10304"/>
            </a:ext>
            <a:ext uri="{FF2B5EF4-FFF2-40B4-BE49-F238E27FC236}">
              <a16:creationId xmlns:a16="http://schemas.microsoft.com/office/drawing/2014/main" id="{00000000-0008-0000-0000-00004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579120</xdr:colOff>
      <xdr:row>56</xdr:row>
      <xdr:rowOff>190500</xdr:rowOff>
    </xdr:from>
    <xdr:to>
      <xdr:col>12</xdr:col>
      <xdr:colOff>7620</xdr:colOff>
      <xdr:row>58</xdr:row>
      <xdr:rowOff>7620</xdr:rowOff>
    </xdr:to>
    <xdr:sp macro="" textlink="">
      <xdr:nvSpPr>
        <xdr:cNvPr id="10305" name="Check Box 65" hidden="1">
          <a:extLst>
            <a:ext uri="{63B3BB69-23CF-44E3-9099-C40C66FF867C}">
              <a14:compatExt xmlns:a14="http://schemas.microsoft.com/office/drawing/2010/main" spid="_x0000_s10305"/>
            </a:ext>
            <a:ext uri="{FF2B5EF4-FFF2-40B4-BE49-F238E27FC236}">
              <a16:creationId xmlns:a16="http://schemas.microsoft.com/office/drawing/2014/main" id="{00000000-0008-0000-0000-00004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594360</xdr:colOff>
      <xdr:row>60</xdr:row>
      <xdr:rowOff>182880</xdr:rowOff>
    </xdr:from>
    <xdr:to>
      <xdr:col>13</xdr:col>
      <xdr:colOff>137160</xdr:colOff>
      <xdr:row>62</xdr:row>
      <xdr:rowOff>0</xdr:rowOff>
    </xdr:to>
    <xdr:sp macro="" textlink="">
      <xdr:nvSpPr>
        <xdr:cNvPr id="10306" name="Check Box 66" hidden="1">
          <a:extLst>
            <a:ext uri="{63B3BB69-23CF-44E3-9099-C40C66FF867C}">
              <a14:compatExt xmlns:a14="http://schemas.microsoft.com/office/drawing/2010/main"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61</xdr:row>
      <xdr:rowOff>190500</xdr:rowOff>
    </xdr:from>
    <xdr:to>
      <xdr:col>9</xdr:col>
      <xdr:colOff>845820</xdr:colOff>
      <xdr:row>63</xdr:row>
      <xdr:rowOff>7620</xdr:rowOff>
    </xdr:to>
    <xdr:sp macro="" textlink="">
      <xdr:nvSpPr>
        <xdr:cNvPr id="10307" name="Check Box 67" hidden="1">
          <a:extLst>
            <a:ext uri="{63B3BB69-23CF-44E3-9099-C40C66FF867C}">
              <a14:compatExt xmlns:a14="http://schemas.microsoft.com/office/drawing/2010/main" spid="_x0000_s10307"/>
            </a:ext>
            <a:ext uri="{FF2B5EF4-FFF2-40B4-BE49-F238E27FC236}">
              <a16:creationId xmlns:a16="http://schemas.microsoft.com/office/drawing/2014/main" id="{00000000-0008-0000-0000-00004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38100</xdr:colOff>
      <xdr:row>61</xdr:row>
      <xdr:rowOff>190500</xdr:rowOff>
    </xdr:from>
    <xdr:to>
      <xdr:col>11</xdr:col>
      <xdr:colOff>152400</xdr:colOff>
      <xdr:row>63</xdr:row>
      <xdr:rowOff>7620</xdr:rowOff>
    </xdr:to>
    <xdr:sp macro="" textlink="">
      <xdr:nvSpPr>
        <xdr:cNvPr id="10308" name="Check Box 68" hidden="1">
          <a:extLst>
            <a:ext uri="{63B3BB69-23CF-44E3-9099-C40C66FF867C}">
              <a14:compatExt xmlns:a14="http://schemas.microsoft.com/office/drawing/2010/main" spid="_x0000_s10308"/>
            </a:ext>
            <a:ext uri="{FF2B5EF4-FFF2-40B4-BE49-F238E27FC236}">
              <a16:creationId xmlns:a16="http://schemas.microsoft.com/office/drawing/2014/main" id="{00000000-0008-0000-0000-00004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14</xdr:col>
      <xdr:colOff>159165</xdr:colOff>
      <xdr:row>7</xdr:row>
      <xdr:rowOff>120703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609600" y="365760"/>
          <a:ext cx="8083965" cy="10351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5715</xdr:colOff>
      <xdr:row>43</xdr:row>
      <xdr:rowOff>175260</xdr:rowOff>
    </xdr:from>
    <xdr:to>
      <xdr:col>9</xdr:col>
      <xdr:colOff>474070</xdr:colOff>
      <xdr:row>47</xdr:row>
      <xdr:rowOff>22780</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a:stretch>
          <a:fillRect/>
        </a:stretch>
      </xdr:blipFill>
      <xdr:spPr>
        <a:xfrm>
          <a:off x="4768215" y="8336280"/>
          <a:ext cx="2266675" cy="609520"/>
        </a:xfrm>
        <a:prstGeom prst="rect">
          <a:avLst/>
        </a:prstGeom>
      </xdr:spPr>
    </xdr:pic>
    <xdr:clientData/>
  </xdr:twoCellAnchor>
  <xdr:twoCellAnchor editAs="oneCell">
    <xdr:from>
      <xdr:col>0</xdr:col>
      <xdr:colOff>0</xdr:colOff>
      <xdr:row>0</xdr:row>
      <xdr:rowOff>22860</xdr:rowOff>
    </xdr:from>
    <xdr:to>
      <xdr:col>1</xdr:col>
      <xdr:colOff>30537</xdr:colOff>
      <xdr:row>3</xdr:row>
      <xdr:rowOff>144844</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2860"/>
          <a:ext cx="655377" cy="739204"/>
        </a:xfrm>
        <a:prstGeom prst="rect">
          <a:avLst/>
        </a:prstGeom>
      </xdr:spPr>
    </xdr:pic>
    <xdr:clientData/>
  </xdr:twoCellAnchor>
  <xdr:twoCellAnchor editAs="oneCell">
    <xdr:from>
      <xdr:col>0</xdr:col>
      <xdr:colOff>0</xdr:colOff>
      <xdr:row>9</xdr:row>
      <xdr:rowOff>129540</xdr:rowOff>
    </xdr:from>
    <xdr:to>
      <xdr:col>1</xdr:col>
      <xdr:colOff>30537</xdr:colOff>
      <xdr:row>13</xdr:row>
      <xdr:rowOff>91500</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737360"/>
          <a:ext cx="655377" cy="693480"/>
        </a:xfrm>
        <a:prstGeom prst="rect">
          <a:avLst/>
        </a:prstGeom>
      </xdr:spPr>
    </xdr:pic>
    <xdr:clientData/>
  </xdr:twoCellAnchor>
  <xdr:twoCellAnchor editAs="oneCell">
    <xdr:from>
      <xdr:col>0</xdr:col>
      <xdr:colOff>5220</xdr:colOff>
      <xdr:row>25</xdr:row>
      <xdr:rowOff>160020</xdr:rowOff>
    </xdr:from>
    <xdr:to>
      <xdr:col>1</xdr:col>
      <xdr:colOff>43377</xdr:colOff>
      <xdr:row>29</xdr:row>
      <xdr:rowOff>160081</xdr:rowOff>
    </xdr:to>
    <xdr:pic>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220" y="4556760"/>
          <a:ext cx="662997" cy="7011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ranklinenergy.sharepoint.com/sites/Focus/Management/Technical/_QA_Tech_Staff/Calc_Tool_Development/Prescriptive%20Requirements%20Tool/Prescriptive_Requirements_Tool_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2%20Focus/Tech%20Review/Custom%20Calcs/Lighting/2021%20Comprehensive%20Lighting%20Solutions%20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Review Sheet"/>
      <sheetName val="Lookups"/>
      <sheetName val="Criteria"/>
      <sheetName val="Measure List"/>
      <sheetName val="Industry Std Cost"/>
      <sheetName val="Hybrid Calcs Needed"/>
      <sheetName val="Tech Reviews Needed"/>
      <sheetName val="UOM Range"/>
      <sheetName val="Links to QPLs"/>
      <sheetName val="Labels"/>
    </sheetNames>
    <sheetDataSet>
      <sheetData sheetId="0"/>
      <sheetData sheetId="1"/>
      <sheetData sheetId="2"/>
      <sheetData sheetId="3"/>
      <sheetData sheetId="4"/>
      <sheetData sheetId="5"/>
      <sheetData sheetId="6"/>
      <sheetData sheetId="7"/>
      <sheetData sheetId="8"/>
      <sheetData sheetId="9"/>
      <sheetData sheetId="10">
        <row r="1">
          <cell r="A1" t="str">
            <v>DX Cooling System 1</v>
          </cell>
        </row>
        <row r="2">
          <cell r="A2" t="str">
            <v>DX Cooling System 2</v>
          </cell>
        </row>
        <row r="3">
          <cell r="A3" t="str">
            <v>DX Cooling System 3</v>
          </cell>
        </row>
        <row r="4">
          <cell r="A4" t="str">
            <v>DX Cooling System 4</v>
          </cell>
        </row>
        <row r="5">
          <cell r="A5" t="str">
            <v>DX Cooling System 5</v>
          </cell>
        </row>
        <row r="6">
          <cell r="A6" t="str">
            <v>DX Cooling System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Application"/>
      <sheetName val="Calculations"/>
      <sheetName val="QPLs"/>
      <sheetName val="Invoice_Optional"/>
      <sheetName val="Savings and Incentives"/>
    </sheetNames>
    <sheetDataSet>
      <sheetData sheetId="0"/>
      <sheetData sheetId="1"/>
      <sheetData sheetId="2">
        <row r="1046">
          <cell r="V1046" t="str">
            <v>Commercial/Schools &amp; Government</v>
          </cell>
        </row>
        <row r="1047">
          <cell r="V1047" t="str">
            <v>Industrial</v>
          </cell>
        </row>
        <row r="1169">
          <cell r="AO1169" t="str">
            <v>2W CFL Lamp</v>
          </cell>
        </row>
        <row r="1170">
          <cell r="AO1170" t="str">
            <v>4W CFL Lamp</v>
          </cell>
        </row>
        <row r="1171">
          <cell r="AO1171" t="str">
            <v>7W CFL Lamp</v>
          </cell>
        </row>
        <row r="1172">
          <cell r="AO1172" t="str">
            <v>9W CFL Lamp</v>
          </cell>
        </row>
        <row r="1173">
          <cell r="AO1173" t="str">
            <v>11W CFL Lamp</v>
          </cell>
        </row>
        <row r="1174">
          <cell r="AO1174" t="str">
            <v>13W CFL Lamp</v>
          </cell>
        </row>
        <row r="1175">
          <cell r="AO1175" t="str">
            <v>14W CFL Lamp</v>
          </cell>
        </row>
        <row r="1176">
          <cell r="AO1176" t="str">
            <v>15W CFL Lamp</v>
          </cell>
        </row>
        <row r="1177">
          <cell r="AO1177" t="str">
            <v>16W CFL Lamp</v>
          </cell>
        </row>
        <row r="1178">
          <cell r="AO1178" t="str">
            <v>17W CFL Lamp</v>
          </cell>
        </row>
        <row r="1179">
          <cell r="AO1179" t="str">
            <v>18W CFL Lamp</v>
          </cell>
        </row>
        <row r="1180">
          <cell r="AO1180" t="str">
            <v>20W CFL Lamp</v>
          </cell>
        </row>
        <row r="1181">
          <cell r="AO1181" t="str">
            <v>23W CFL Lamp</v>
          </cell>
        </row>
        <row r="1182">
          <cell r="AO1182" t="str">
            <v>25W CFL Lamp</v>
          </cell>
        </row>
        <row r="1183">
          <cell r="AO1183" t="str">
            <v>26W CFL Lamp</v>
          </cell>
        </row>
        <row r="1184">
          <cell r="AO1184" t="str">
            <v>27W CFL Lamp</v>
          </cell>
        </row>
        <row r="1185">
          <cell r="AO1185" t="str">
            <v>28W CFL Lamp</v>
          </cell>
        </row>
        <row r="1186">
          <cell r="AO1186" t="str">
            <v>32W CFL Lamp</v>
          </cell>
        </row>
        <row r="1187">
          <cell r="AO1187" t="str">
            <v>42W CFL Lamp</v>
          </cell>
        </row>
        <row r="1188">
          <cell r="AO1188" t="str">
            <v>44W CFL Lamp</v>
          </cell>
        </row>
        <row r="1189">
          <cell r="AO1189" t="str">
            <v>50W CFL Lamp</v>
          </cell>
        </row>
        <row r="1190">
          <cell r="AO1190" t="str">
            <v>70W CFL Lamp</v>
          </cell>
        </row>
        <row r="1191">
          <cell r="AO1191" t="str">
            <v>75W CFL Lamp</v>
          </cell>
        </row>
        <row r="1192">
          <cell r="AO1192" t="str">
            <v>100W CFL Lamp</v>
          </cell>
        </row>
        <row r="1193">
          <cell r="AO1193" t="str">
            <v>150W CFL Lamp</v>
          </cell>
        </row>
        <row r="1194">
          <cell r="AO1194" t="str">
            <v>200W CFL Lamp</v>
          </cell>
        </row>
        <row r="1195">
          <cell r="AO1195" t="str">
            <v>3W Cold Cathode</v>
          </cell>
        </row>
        <row r="1196">
          <cell r="AO1196" t="str">
            <v>4W Cold Cathode</v>
          </cell>
        </row>
        <row r="1197">
          <cell r="AO1197" t="str">
            <v>5W Cold Cathode</v>
          </cell>
        </row>
        <row r="1198">
          <cell r="AO1198" t="str">
            <v>8W Cold Cathode</v>
          </cell>
        </row>
        <row r="1199">
          <cell r="AO1199" t="str">
            <v>5w CFL Exit Sign (X1)</v>
          </cell>
        </row>
        <row r="1200">
          <cell r="AO1200" t="str">
            <v>5w CFL Exit Sign (X2)</v>
          </cell>
        </row>
        <row r="1201">
          <cell r="AO1201" t="str">
            <v>6w CFL Exit Sign (X1)</v>
          </cell>
        </row>
        <row r="1202">
          <cell r="AO1202" t="str">
            <v>6w CFL Exit Sign (X2)</v>
          </cell>
        </row>
        <row r="1203">
          <cell r="AO1203" t="str">
            <v>7w CFL Exit Sign (X1)</v>
          </cell>
        </row>
        <row r="1204">
          <cell r="AO1204" t="str">
            <v>7w CFL Exit Sign (X2)</v>
          </cell>
        </row>
        <row r="1205">
          <cell r="AO1205" t="str">
            <v>8w CFL Exit Sign (X1)</v>
          </cell>
        </row>
        <row r="1206">
          <cell r="AO1206" t="str">
            <v>8w CFL Exit Sign (X2)</v>
          </cell>
        </row>
        <row r="1207">
          <cell r="AO1207" t="str">
            <v>9w CFL Exit Sign (X1)</v>
          </cell>
        </row>
        <row r="1208">
          <cell r="AO1208" t="str">
            <v>9w CFL Exit Sign (X2)</v>
          </cell>
        </row>
        <row r="1209">
          <cell r="AO1209" t="str">
            <v>2 Watt LED Exit Sign  (X1)</v>
          </cell>
        </row>
        <row r="1210">
          <cell r="AO1210" t="str">
            <v>2 Watt LED Exit Sign  (X2)</v>
          </cell>
        </row>
        <row r="1211">
          <cell r="AO1211" t="str">
            <v>3 Watt LED Exit Sign  (X1)</v>
          </cell>
        </row>
        <row r="1212">
          <cell r="AO1212" t="str">
            <v>1L 15W T12</v>
          </cell>
        </row>
        <row r="1213">
          <cell r="AO1213" t="str">
            <v>2L 15W T12</v>
          </cell>
        </row>
        <row r="1214">
          <cell r="AO1214" t="str">
            <v xml:space="preserve">1L F20 T12 </v>
          </cell>
        </row>
        <row r="1215">
          <cell r="AO1215" t="str">
            <v xml:space="preserve">2L F20 T12 </v>
          </cell>
        </row>
        <row r="1216">
          <cell r="AO1216" t="str">
            <v xml:space="preserve">3L F20 T12 </v>
          </cell>
        </row>
        <row r="1217">
          <cell r="AO1217" t="str">
            <v xml:space="preserve">4L F20 T12 </v>
          </cell>
        </row>
        <row r="1218">
          <cell r="AO1218" t="str">
            <v xml:space="preserve">6L F20 T12 </v>
          </cell>
        </row>
        <row r="1219">
          <cell r="AO1219" t="str">
            <v>1L F24 T12/HO (35w Lamps)</v>
          </cell>
        </row>
        <row r="1220">
          <cell r="AO1220" t="str">
            <v>2L F24 T12/HO (35w Lamps)</v>
          </cell>
        </row>
        <row r="1221">
          <cell r="AO1221" t="str">
            <v>1L F30 T12 /ES</v>
          </cell>
        </row>
        <row r="1222">
          <cell r="AO1222" t="str">
            <v>2L F30 T12/ES</v>
          </cell>
        </row>
        <row r="1223">
          <cell r="AO1223" t="str">
            <v>3L F30 T12/ES</v>
          </cell>
        </row>
        <row r="1224">
          <cell r="AO1224" t="str">
            <v>4L F30 T12/ES</v>
          </cell>
        </row>
        <row r="1225">
          <cell r="AO1225" t="str">
            <v>6L F30 T12/ES</v>
          </cell>
        </row>
        <row r="1226">
          <cell r="AO1226" t="str">
            <v>1L F30 T12</v>
          </cell>
        </row>
        <row r="1227">
          <cell r="AO1227" t="str">
            <v>2L F30 T12</v>
          </cell>
        </row>
        <row r="1228">
          <cell r="AO1228" t="str">
            <v>3L F30 T12</v>
          </cell>
        </row>
        <row r="1229">
          <cell r="AO1229" t="str">
            <v>4L F30 T12</v>
          </cell>
        </row>
        <row r="1230">
          <cell r="AO1230" t="str">
            <v>6L F30 T12</v>
          </cell>
        </row>
        <row r="1231">
          <cell r="AO1231" t="str">
            <v>1L F30 T12/HO (50w Lamps)</v>
          </cell>
        </row>
        <row r="1232">
          <cell r="AO1232" t="str">
            <v>2L F30 T12/HO (50w Lamps)</v>
          </cell>
        </row>
        <row r="1233">
          <cell r="AO1233" t="str">
            <v>1L F34 T12</v>
          </cell>
        </row>
        <row r="1234">
          <cell r="AO1234" t="str">
            <v>2L F34 T12</v>
          </cell>
        </row>
        <row r="1235">
          <cell r="AO1235" t="str">
            <v>3L F34 T12</v>
          </cell>
        </row>
        <row r="1236">
          <cell r="AO1236" t="str">
            <v>4L F34 T12</v>
          </cell>
        </row>
        <row r="1237">
          <cell r="AO1237" t="str">
            <v>1L F40 T12</v>
          </cell>
        </row>
        <row r="1238">
          <cell r="AO1238" t="str">
            <v>2L F40 T12</v>
          </cell>
        </row>
        <row r="1239">
          <cell r="AO1239" t="str">
            <v>3L F40 T12</v>
          </cell>
        </row>
        <row r="1240">
          <cell r="AO1240" t="str">
            <v>4L F40 T12</v>
          </cell>
        </row>
        <row r="1241">
          <cell r="AO1241" t="str">
            <v>6L F40 T12</v>
          </cell>
        </row>
        <row r="1242">
          <cell r="AO1242" t="str">
            <v>1L F40 T12/HO (60 watt Lamps)</v>
          </cell>
        </row>
        <row r="1243">
          <cell r="AO1243" t="str">
            <v>2L F40 T12/HO (60 watt Lamps)</v>
          </cell>
        </row>
        <row r="1244">
          <cell r="AO1244" t="str">
            <v>3L F40 T12/HO (60 watt Lamps)</v>
          </cell>
        </row>
        <row r="1245">
          <cell r="AO1245" t="str">
            <v>4L F40 T12/HO (60 watt Lamps)</v>
          </cell>
        </row>
        <row r="1246">
          <cell r="AO1246" t="str">
            <v>1L F40 T12/VHO (116w Lamps)</v>
          </cell>
        </row>
        <row r="1247">
          <cell r="AO1247" t="str">
            <v>2L F40 T12/VHO (116w Lamps)</v>
          </cell>
        </row>
        <row r="1248">
          <cell r="AO1248" t="str">
            <v>3L F40 T12/VHO (116w Lamps)</v>
          </cell>
        </row>
        <row r="1249">
          <cell r="AO1249" t="str">
            <v>4L F40 T12/VHO (116w Lamps)</v>
          </cell>
        </row>
        <row r="1250">
          <cell r="AO1250" t="str">
            <v>1L F60 T12 (50w Lamp)</v>
          </cell>
        </row>
        <row r="1251">
          <cell r="AO1251" t="str">
            <v>2L F60 T12 (50w Lamp)</v>
          </cell>
        </row>
        <row r="1252">
          <cell r="AO1252" t="str">
            <v>1L F72 T12 (57w Lamps)</v>
          </cell>
        </row>
        <row r="1253">
          <cell r="AO1253" t="str">
            <v>2L F72 T12 (57w Lamps)</v>
          </cell>
        </row>
        <row r="1254">
          <cell r="AO1254" t="str">
            <v>3L F72 T12 (57w Lamps)</v>
          </cell>
        </row>
        <row r="1255">
          <cell r="AO1255" t="str">
            <v>4L F72 T12 (57w Lamps)</v>
          </cell>
        </row>
        <row r="1256">
          <cell r="AO1256" t="str">
            <v>1L F96T12 (60w Lamps)</v>
          </cell>
        </row>
        <row r="1257">
          <cell r="AO1257" t="str">
            <v>2L F96T12 (60w Lamps)</v>
          </cell>
        </row>
        <row r="1258">
          <cell r="AO1258" t="str">
            <v>3L F96T12 (60w Lamps)</v>
          </cell>
        </row>
        <row r="1259">
          <cell r="AO1259" t="str">
            <v>4L F96T12 (60w Lamps)</v>
          </cell>
        </row>
        <row r="1260">
          <cell r="AO1260" t="str">
            <v>1L F96T12/HO (95w Lamps)</v>
          </cell>
        </row>
        <row r="1261">
          <cell r="AO1261" t="str">
            <v>2L F96T12/HO (95w Lamps)</v>
          </cell>
        </row>
        <row r="1262">
          <cell r="AO1262" t="str">
            <v>3L F96T12/HO (95w Lamps)</v>
          </cell>
        </row>
        <row r="1263">
          <cell r="AO1263" t="str">
            <v>4L F96T12/HO (95w Lamps)</v>
          </cell>
        </row>
        <row r="1264">
          <cell r="AO1264" t="str">
            <v>1L F96T12/VHO (185w Lamps)</v>
          </cell>
        </row>
        <row r="1265">
          <cell r="AO1265" t="str">
            <v>2L F96T12/VHO (185w Lamps)</v>
          </cell>
        </row>
        <row r="1266">
          <cell r="AO1266" t="str">
            <v>3L F96T12/VHO (185w Lamps)</v>
          </cell>
        </row>
        <row r="1267">
          <cell r="AO1267" t="str">
            <v>4L F96T12/VHO (185w Lamps)</v>
          </cell>
        </row>
        <row r="1268">
          <cell r="AO1268" t="str">
            <v>1L FU40T12</v>
          </cell>
        </row>
        <row r="1269">
          <cell r="AO1269" t="str">
            <v>2L FU40T12</v>
          </cell>
        </row>
        <row r="1270">
          <cell r="AO1270" t="str">
            <v>3L FU40T12</v>
          </cell>
        </row>
        <row r="1271">
          <cell r="AO1271" t="str">
            <v>1L F14T5</v>
          </cell>
        </row>
        <row r="1272">
          <cell r="AO1272" t="str">
            <v>2L F14T5</v>
          </cell>
        </row>
        <row r="1273">
          <cell r="AO1273" t="str">
            <v>3L F14T5</v>
          </cell>
        </row>
        <row r="1274">
          <cell r="AO1274" t="str">
            <v>4L F14T5</v>
          </cell>
        </row>
        <row r="1275">
          <cell r="AO1275" t="str">
            <v xml:space="preserve">1L F24T5/HO </v>
          </cell>
        </row>
        <row r="1276">
          <cell r="AO1276" t="str">
            <v xml:space="preserve">2L F24T5/HO </v>
          </cell>
        </row>
        <row r="1277">
          <cell r="AO1277" t="str">
            <v xml:space="preserve">3L F24T5/HO </v>
          </cell>
        </row>
        <row r="1278">
          <cell r="AO1278" t="str">
            <v xml:space="preserve">4L F24T5/HO </v>
          </cell>
        </row>
        <row r="1279">
          <cell r="AO1279" t="str">
            <v xml:space="preserve">6L F24T5/HO </v>
          </cell>
        </row>
        <row r="1280">
          <cell r="AO1280" t="str">
            <v>1L F21T5</v>
          </cell>
        </row>
        <row r="1281">
          <cell r="AO1281" t="str">
            <v>2L F21T5</v>
          </cell>
        </row>
        <row r="1282">
          <cell r="AO1282" t="str">
            <v>3L F21T5</v>
          </cell>
        </row>
        <row r="1283">
          <cell r="AO1283" t="str">
            <v>4L F21T5</v>
          </cell>
        </row>
        <row r="1284">
          <cell r="AO1284" t="str">
            <v>1L F39T5/HO</v>
          </cell>
        </row>
        <row r="1285">
          <cell r="AO1285" t="str">
            <v>2L F39T5/HO</v>
          </cell>
        </row>
        <row r="1286">
          <cell r="AO1286" t="str">
            <v>3L F39T5/HO</v>
          </cell>
        </row>
        <row r="1287">
          <cell r="AO1287" t="str">
            <v>4L F39T5/HO</v>
          </cell>
        </row>
        <row r="1288">
          <cell r="AO1288" t="str">
            <v>1L F28 T5</v>
          </cell>
        </row>
        <row r="1289">
          <cell r="AO1289" t="str">
            <v>2L F28 T5</v>
          </cell>
        </row>
        <row r="1290">
          <cell r="AO1290" t="str">
            <v>3L F28 T5</v>
          </cell>
        </row>
        <row r="1291">
          <cell r="AO1291" t="str">
            <v>4L F28 T5</v>
          </cell>
        </row>
        <row r="1292">
          <cell r="AO1292" t="str">
            <v>1L F54 T5HO</v>
          </cell>
        </row>
        <row r="1293">
          <cell r="AO1293" t="str">
            <v>2L F54 T5HO</v>
          </cell>
        </row>
        <row r="1294">
          <cell r="AO1294" t="str">
            <v>3L F54 T5HO</v>
          </cell>
        </row>
        <row r="1295">
          <cell r="AO1295" t="str">
            <v>4L F54 T5HO HB</v>
          </cell>
        </row>
        <row r="1296">
          <cell r="AO1296" t="str">
            <v>6L F54 T5HO HB</v>
          </cell>
        </row>
        <row r="1297">
          <cell r="AO1297" t="str">
            <v>8L F54 T5HO HB</v>
          </cell>
        </row>
        <row r="1298">
          <cell r="AO1298" t="str">
            <v>10L F54 T5HO HB</v>
          </cell>
        </row>
        <row r="1299">
          <cell r="AO1299" t="str">
            <v>26 watt T5 Lamp</v>
          </cell>
        </row>
        <row r="1300">
          <cell r="AO1300" t="str">
            <v>28 watt T5 Lamp</v>
          </cell>
        </row>
        <row r="1301">
          <cell r="AO1301" t="str">
            <v>44 watt T5HO Lamp</v>
          </cell>
        </row>
        <row r="1302">
          <cell r="AO1302" t="str">
            <v>47 watt T5HO Lamp</v>
          </cell>
        </row>
        <row r="1303">
          <cell r="AO1303" t="str">
            <v>49 watt T5HO Lamp</v>
          </cell>
        </row>
        <row r="1304">
          <cell r="AO1304" t="str">
            <v>51 watt T5HO Lamp</v>
          </cell>
        </row>
        <row r="1305">
          <cell r="AO1305" t="str">
            <v>54 watt T5HO Lamp</v>
          </cell>
        </row>
        <row r="1306">
          <cell r="AO1306" t="str">
            <v>1L 15W T8</v>
          </cell>
        </row>
        <row r="1307">
          <cell r="AO1307" t="str">
            <v>2L 15W T8</v>
          </cell>
        </row>
        <row r="1308">
          <cell r="AO1308" t="str">
            <v xml:space="preserve">1L F17 T8 </v>
          </cell>
        </row>
        <row r="1309">
          <cell r="AO1309" t="str">
            <v xml:space="preserve">2L F17 T8 </v>
          </cell>
        </row>
        <row r="1310">
          <cell r="AO1310" t="str">
            <v xml:space="preserve">3L F17 T8 </v>
          </cell>
        </row>
        <row r="1311">
          <cell r="AO1311" t="str">
            <v xml:space="preserve">4L F17 T8 </v>
          </cell>
        </row>
        <row r="1312">
          <cell r="AO1312" t="str">
            <v>1L F25 T8 3 ft</v>
          </cell>
        </row>
        <row r="1313">
          <cell r="AO1313" t="str">
            <v>2L F25 T8 3 ft</v>
          </cell>
        </row>
        <row r="1314">
          <cell r="AO1314" t="str">
            <v>3L F25 T8 3 ft</v>
          </cell>
        </row>
        <row r="1315">
          <cell r="AO1315" t="str">
            <v>4L F25 T8 3 ft</v>
          </cell>
        </row>
        <row r="1316">
          <cell r="AO1316" t="str">
            <v>6L F25 T8 3 ft</v>
          </cell>
        </row>
        <row r="1317">
          <cell r="AO1317" t="str">
            <v>1L F32 T8 Low BF</v>
          </cell>
        </row>
        <row r="1318">
          <cell r="AO1318" t="str">
            <v>2L F32 T8 Low BF</v>
          </cell>
        </row>
        <row r="1319">
          <cell r="AO1319" t="str">
            <v>3L F32 T8 Low BF</v>
          </cell>
        </row>
        <row r="1320">
          <cell r="AO1320" t="str">
            <v>4L F32 T8 Low BF</v>
          </cell>
        </row>
        <row r="1321">
          <cell r="AO1321" t="str">
            <v>1L F32 T8 Normal BF</v>
          </cell>
        </row>
        <row r="1322">
          <cell r="AO1322" t="str">
            <v>2L F32 T8 Normal BF</v>
          </cell>
        </row>
        <row r="1323">
          <cell r="AO1323" t="str">
            <v>3L F32 T8 Normal BF</v>
          </cell>
        </row>
        <row r="1324">
          <cell r="AO1324" t="str">
            <v>4L F32 T8 Normal BF</v>
          </cell>
        </row>
        <row r="1325">
          <cell r="AO1325" t="str">
            <v>1L F32 T8 High BF</v>
          </cell>
        </row>
        <row r="1326">
          <cell r="AO1326" t="str">
            <v>2L F32 T8 High BF</v>
          </cell>
        </row>
        <row r="1327">
          <cell r="AO1327" t="str">
            <v>3L F32 T8 High BF</v>
          </cell>
        </row>
        <row r="1328">
          <cell r="AO1328" t="str">
            <v>4L F32 T8 High BF</v>
          </cell>
        </row>
        <row r="1329">
          <cell r="AO1329" t="str">
            <v>4L F32 T8 HB</v>
          </cell>
        </row>
        <row r="1330">
          <cell r="AO1330" t="str">
            <v>6L F32 T8 HB</v>
          </cell>
        </row>
        <row r="1331">
          <cell r="AO1331" t="str">
            <v>8L F32 T8 HB</v>
          </cell>
        </row>
        <row r="1332">
          <cell r="AO1332" t="str">
            <v>10L F32 T8 HB</v>
          </cell>
        </row>
        <row r="1333">
          <cell r="AO1333" t="str">
            <v>1L F25 T8</v>
          </cell>
        </row>
        <row r="1334">
          <cell r="AO1334" t="str">
            <v>2L F25 T8</v>
          </cell>
        </row>
        <row r="1335">
          <cell r="AO1335" t="str">
            <v>3L F25 T8</v>
          </cell>
        </row>
        <row r="1336">
          <cell r="AO1336" t="str">
            <v>4L F25 T8</v>
          </cell>
        </row>
        <row r="1337">
          <cell r="AO1337" t="str">
            <v>4L F25 T8 HB</v>
          </cell>
        </row>
        <row r="1338">
          <cell r="AO1338" t="str">
            <v>1L F28 T8</v>
          </cell>
        </row>
        <row r="1339">
          <cell r="AO1339" t="str">
            <v>2L F28 T8</v>
          </cell>
        </row>
        <row r="1340">
          <cell r="AO1340" t="str">
            <v>3L F28 T8</v>
          </cell>
        </row>
        <row r="1341">
          <cell r="AO1341" t="str">
            <v>4L F28 T8</v>
          </cell>
        </row>
        <row r="1342">
          <cell r="AO1342" t="str">
            <v>4L F28 T8 HB</v>
          </cell>
        </row>
        <row r="1343">
          <cell r="AO1343" t="str">
            <v>6L F28 T8 HB</v>
          </cell>
        </row>
        <row r="1344">
          <cell r="AO1344" t="str">
            <v>1L F30 T8</v>
          </cell>
        </row>
        <row r="1345">
          <cell r="AO1345" t="str">
            <v>2L F30 T8</v>
          </cell>
        </row>
        <row r="1346">
          <cell r="AO1346" t="str">
            <v>3L F30 T8</v>
          </cell>
        </row>
        <row r="1347">
          <cell r="AO1347" t="str">
            <v>4L F30 T8</v>
          </cell>
        </row>
        <row r="1348">
          <cell r="AO1348" t="str">
            <v>1L F32 HPT8 (Low)</v>
          </cell>
        </row>
        <row r="1349">
          <cell r="AO1349" t="str">
            <v>2L F32 HPT8 (Low)</v>
          </cell>
        </row>
        <row r="1350">
          <cell r="AO1350" t="str">
            <v>3L F32 HPT8 (Low)</v>
          </cell>
        </row>
        <row r="1351">
          <cell r="AO1351" t="str">
            <v>4L F32 HPT8 (Low)</v>
          </cell>
        </row>
        <row r="1352">
          <cell r="AO1352" t="str">
            <v>1L F32 HPT8 (Normal)</v>
          </cell>
        </row>
        <row r="1353">
          <cell r="AO1353" t="str">
            <v>2L F32 HPT8 (Normal)</v>
          </cell>
        </row>
        <row r="1354">
          <cell r="AO1354" t="str">
            <v>3L F32 HPT8 (Normal)</v>
          </cell>
        </row>
        <row r="1355">
          <cell r="AO1355" t="str">
            <v>4L F32 HPT8 (Normal)</v>
          </cell>
        </row>
        <row r="1356">
          <cell r="AO1356" t="str">
            <v>1L F32 HPT8 (High)</v>
          </cell>
        </row>
        <row r="1357">
          <cell r="AO1357" t="str">
            <v>2L F32 HPT8 (High)</v>
          </cell>
        </row>
        <row r="1358">
          <cell r="AO1358" t="str">
            <v>3L F32 HPT8 (High)</v>
          </cell>
        </row>
        <row r="1359">
          <cell r="AO1359" t="str">
            <v>4L F32 HPT8 (High)</v>
          </cell>
        </row>
        <row r="1360">
          <cell r="AO1360" t="str">
            <v>1L F32 RWT8 (Low) (28w Lamps)</v>
          </cell>
        </row>
        <row r="1361">
          <cell r="AO1361" t="str">
            <v>2L F32 RWT8 (Low) (28w Lamps)</v>
          </cell>
        </row>
        <row r="1362">
          <cell r="AO1362" t="str">
            <v>3L F32 RWT8 (Low) (28w Lamps)</v>
          </cell>
        </row>
        <row r="1363">
          <cell r="AO1363" t="str">
            <v>4L F32 RWT8 (Low) (28w Lamps)</v>
          </cell>
        </row>
        <row r="1364">
          <cell r="AO1364" t="str">
            <v>1L F32 RWT8 (Normal) (28w Lamps)</v>
          </cell>
        </row>
        <row r="1365">
          <cell r="AO1365" t="str">
            <v>2L F32 RWT8 (Normal) (28w Lamps)</v>
          </cell>
        </row>
        <row r="1366">
          <cell r="AO1366" t="str">
            <v>3L F32 RWT8 (Normal) (28w Lamps)</v>
          </cell>
        </row>
        <row r="1367">
          <cell r="AO1367" t="str">
            <v>4L F32 RWT8 (Normal) (28w Lamps)</v>
          </cell>
        </row>
        <row r="1368">
          <cell r="AO1368" t="str">
            <v>1L F32 RWT8 (High) (28w Lamps)</v>
          </cell>
        </row>
        <row r="1369">
          <cell r="AO1369" t="str">
            <v>2L F32 RWT8 (High) (28w Lamps)</v>
          </cell>
        </row>
        <row r="1370">
          <cell r="AO1370" t="str">
            <v>3L F32 RWT8 (High) (28w Lamps)</v>
          </cell>
        </row>
        <row r="1371">
          <cell r="AO1371" t="str">
            <v>4L F32 RWT8 (High) (28w Lamps)</v>
          </cell>
        </row>
        <row r="1372">
          <cell r="AO1372" t="str">
            <v>1L F32 RWT8 (Low) (25w Lamps)</v>
          </cell>
        </row>
        <row r="1373">
          <cell r="AO1373" t="str">
            <v>2L F32 RWT8 (Low) (25w Lamps)</v>
          </cell>
        </row>
        <row r="1374">
          <cell r="AO1374" t="str">
            <v>3L F32 RWT8 (Low) (25w Lamps)</v>
          </cell>
        </row>
        <row r="1375">
          <cell r="AO1375" t="str">
            <v>4L F32 RWT8 (Low) (25w Lamps)</v>
          </cell>
        </row>
        <row r="1376">
          <cell r="AO1376" t="str">
            <v>1L F32 RWT8 (Normal) (25w Lamps)</v>
          </cell>
        </row>
        <row r="1377">
          <cell r="AO1377" t="str">
            <v>2L F32 RWT8 (Normal) (25w Lamps)</v>
          </cell>
        </row>
        <row r="1378">
          <cell r="AO1378" t="str">
            <v>3L F32 RWT8 (Normal) (25w Lamps)</v>
          </cell>
        </row>
        <row r="1379">
          <cell r="AO1379" t="str">
            <v>4L F32 RWT8 (Normal) (25w Lamps)</v>
          </cell>
        </row>
        <row r="1380">
          <cell r="AO1380" t="str">
            <v>1L F32 RWT8 (High) (25w Lamps)</v>
          </cell>
        </row>
        <row r="1381">
          <cell r="AO1381" t="str">
            <v>2L F32 RWT8 (High) (25w Lamps)</v>
          </cell>
        </row>
        <row r="1382">
          <cell r="AO1382" t="str">
            <v>3L F32 RWT8 (High) (25w Lamps)</v>
          </cell>
        </row>
        <row r="1383">
          <cell r="AO1383" t="str">
            <v>4L F32 RWT8 (High) (25w Lamps)</v>
          </cell>
        </row>
        <row r="1384">
          <cell r="AO1384" t="str">
            <v>1L F40 T8</v>
          </cell>
        </row>
        <row r="1385">
          <cell r="AO1385" t="str">
            <v>2L F40 T8</v>
          </cell>
        </row>
        <row r="1386">
          <cell r="AO1386" t="str">
            <v>3L F40 T8</v>
          </cell>
        </row>
        <row r="1387">
          <cell r="AO1387" t="str">
            <v>4L F40 T8</v>
          </cell>
        </row>
        <row r="1388">
          <cell r="AO1388" t="str">
            <v>1L F96T8 (57watt Lamps)</v>
          </cell>
        </row>
        <row r="1389">
          <cell r="AO1389" t="str">
            <v>1L F96T8 (59watt Lamps)</v>
          </cell>
        </row>
        <row r="1390">
          <cell r="AO1390" t="str">
            <v>2L F96T8 (57watt Lamps)</v>
          </cell>
        </row>
        <row r="1391">
          <cell r="AO1391" t="str">
            <v>2L F96T8 (59watt Lamps)</v>
          </cell>
        </row>
        <row r="1392">
          <cell r="AO1392" t="str">
            <v>3L F96T8 (59watt Lamps)</v>
          </cell>
        </row>
        <row r="1393">
          <cell r="AO1393" t="str">
            <v>4L F96T8 (59watt Lamps)</v>
          </cell>
        </row>
        <row r="1394">
          <cell r="AO1394" t="str">
            <v>1L FU32T8/6</v>
          </cell>
        </row>
        <row r="1395">
          <cell r="AO1395" t="str">
            <v>2L FU32T8/6</v>
          </cell>
        </row>
        <row r="1396">
          <cell r="AO1396" t="str">
            <v>3L FU32T8/6</v>
          </cell>
        </row>
        <row r="1397">
          <cell r="AO1397" t="str">
            <v>25 watt Lamp</v>
          </cell>
        </row>
        <row r="1398">
          <cell r="AO1398" t="str">
            <v>28 watt Lamp</v>
          </cell>
        </row>
        <row r="1399">
          <cell r="AO1399" t="str">
            <v>30 watt Lamp</v>
          </cell>
        </row>
        <row r="1400">
          <cell r="AO1400" t="str">
            <v>32 watt Lamp</v>
          </cell>
        </row>
        <row r="1401">
          <cell r="AO1401" t="str">
            <v>49 watt Lamp</v>
          </cell>
        </row>
        <row r="1402">
          <cell r="AO1402" t="str">
            <v>50 watt Lamp</v>
          </cell>
        </row>
        <row r="1403">
          <cell r="AO1403" t="str">
            <v>51 watt Lamp</v>
          </cell>
        </row>
        <row r="1404">
          <cell r="AO1404" t="str">
            <v>54 watt Lamp</v>
          </cell>
        </row>
        <row r="1405">
          <cell r="AO1405" t="str">
            <v>59 watt Lamp</v>
          </cell>
        </row>
        <row r="1406">
          <cell r="AO1406" t="str">
            <v>35 watt HPS</v>
          </cell>
        </row>
        <row r="1407">
          <cell r="AO1407" t="str">
            <v>50 watt HPS</v>
          </cell>
        </row>
        <row r="1408">
          <cell r="AO1408" t="str">
            <v>70 watt HPS</v>
          </cell>
        </row>
        <row r="1409">
          <cell r="AO1409" t="str">
            <v>100 watt HPS</v>
          </cell>
        </row>
        <row r="1410">
          <cell r="AO1410" t="str">
            <v>150 watt HPS</v>
          </cell>
        </row>
        <row r="1411">
          <cell r="AO1411" t="str">
            <v>200 watt HPS</v>
          </cell>
        </row>
        <row r="1412">
          <cell r="AO1412" t="str">
            <v>250 watt HPS</v>
          </cell>
        </row>
        <row r="1413">
          <cell r="AO1413" t="str">
            <v>310 watt HPS</v>
          </cell>
        </row>
        <row r="1414">
          <cell r="AO1414" t="str">
            <v>360 watt HPS</v>
          </cell>
        </row>
        <row r="1415">
          <cell r="AO1415" t="str">
            <v>400 watt HPS</v>
          </cell>
        </row>
        <row r="1416">
          <cell r="AO1416" t="str">
            <v>600 watt HPS</v>
          </cell>
        </row>
        <row r="1417">
          <cell r="AO1417" t="str">
            <v>750 watt HPS</v>
          </cell>
        </row>
        <row r="1418">
          <cell r="AO1418" t="str">
            <v>1000 watt HPS</v>
          </cell>
        </row>
        <row r="1419">
          <cell r="AO1419" t="str">
            <v>15W Incandescent</v>
          </cell>
        </row>
        <row r="1420">
          <cell r="AO1420" t="str">
            <v>25W Incandescent</v>
          </cell>
        </row>
        <row r="1421">
          <cell r="AO1421" t="str">
            <v>40W Incandescent</v>
          </cell>
        </row>
        <row r="1422">
          <cell r="AO1422" t="str">
            <v>55W Incandescent</v>
          </cell>
        </row>
        <row r="1423">
          <cell r="AO1423" t="str">
            <v>60W Incandescent</v>
          </cell>
        </row>
        <row r="1424">
          <cell r="AO1424" t="str">
            <v>65W Incandescent</v>
          </cell>
        </row>
        <row r="1425">
          <cell r="AO1425" t="str">
            <v>75W Incandescent</v>
          </cell>
        </row>
        <row r="1426">
          <cell r="AO1426" t="str">
            <v>100W Incandescent</v>
          </cell>
        </row>
        <row r="1427">
          <cell r="AO1427" t="str">
            <v>150W Incandescent</v>
          </cell>
        </row>
        <row r="1428">
          <cell r="AO1428" t="str">
            <v>Other Incandescent</v>
          </cell>
        </row>
        <row r="1429">
          <cell r="AO1429" t="str">
            <v>35 watt Induction Fixture</v>
          </cell>
        </row>
        <row r="1430">
          <cell r="AO1430" t="str">
            <v>55 watt Induction Fixture</v>
          </cell>
        </row>
        <row r="1431">
          <cell r="AO1431" t="str">
            <v>70 watt Induction Fixture</v>
          </cell>
        </row>
        <row r="1432">
          <cell r="AO1432" t="str">
            <v>85 watt Induction Fixture</v>
          </cell>
        </row>
        <row r="1433">
          <cell r="AO1433" t="str">
            <v>100 watt Induction Fixture</v>
          </cell>
        </row>
        <row r="1434">
          <cell r="AO1434" t="str">
            <v>120 watt Induction Fixture</v>
          </cell>
        </row>
        <row r="1435">
          <cell r="AO1435" t="str">
            <v>125 watt Induction Fixture</v>
          </cell>
        </row>
        <row r="1436">
          <cell r="AO1436" t="str">
            <v>150 watt Induction Fixture</v>
          </cell>
        </row>
        <row r="1437">
          <cell r="AO1437" t="str">
            <v>165 watt Induction Fixture</v>
          </cell>
        </row>
        <row r="1438">
          <cell r="AO1438" t="str">
            <v>200 watt Induction Fixture</v>
          </cell>
        </row>
        <row r="1439">
          <cell r="AO1439" t="str">
            <v>225 watt Induction Fixture</v>
          </cell>
        </row>
        <row r="1440">
          <cell r="AO1440" t="str">
            <v>250 watt Induction Fixture</v>
          </cell>
        </row>
        <row r="1441">
          <cell r="AO1441" t="str">
            <v>300 watt lnduction Fixture</v>
          </cell>
        </row>
        <row r="1442">
          <cell r="AO1442" t="str">
            <v>750 watt lnduction Fixture</v>
          </cell>
        </row>
        <row r="1443">
          <cell r="AO1443" t="str">
            <v>LED (Other)</v>
          </cell>
        </row>
        <row r="1444">
          <cell r="AO1444" t="str">
            <v>LED (ENERGY STAR Lamps)</v>
          </cell>
        </row>
        <row r="1445">
          <cell r="AO1445" t="str">
            <v>LED (ENERGY STAR Fixtures)</v>
          </cell>
        </row>
        <row r="1446">
          <cell r="AO1446" t="str">
            <v>LED (DLC Outdoor Pole/Arm-mounted Area &amp; Roadway Luminaires)</v>
          </cell>
        </row>
        <row r="1447">
          <cell r="AO1447" t="str">
            <v>LED (DLC Outdoor Pole/Arm-mounted Decorative Luminaires)</v>
          </cell>
        </row>
        <row r="1448">
          <cell r="AO1448" t="str">
            <v>LED (DLC Outdoor Full-Cutoff Wall-mounted Area Luminaires)</v>
          </cell>
        </row>
        <row r="1449">
          <cell r="AO1449" t="str">
            <v>LED (DLC Outdoor Non-Cutoff &amp; Semi-Cutoff Wall-mounted Area Luminaires)</v>
          </cell>
        </row>
        <row r="1450">
          <cell r="AO1450" t="str">
            <v>LED (DLC Bollards)</v>
          </cell>
        </row>
        <row r="1451">
          <cell r="AO1451" t="str">
            <v>LED (DLC Parking Garage Luminaires)</v>
          </cell>
        </row>
        <row r="1452">
          <cell r="AO1452" t="str">
            <v>LED (DLC Fuel Pump Canopy Luminaires)</v>
          </cell>
        </row>
        <row r="1453">
          <cell r="AO1453" t="str">
            <v>LED (DLC L&amp;scape/Accent Flood &amp; Spot Luminaires)</v>
          </cell>
        </row>
        <row r="1454">
          <cell r="AO1454" t="str">
            <v>LED (DLC Architectural Flood &amp; Spot Luminaires)</v>
          </cell>
        </row>
        <row r="1455">
          <cell r="AO1455" t="str">
            <v>LED (DLC Stairwell &amp; Passageway Luminaires)</v>
          </cell>
        </row>
        <row r="1456">
          <cell r="AO1456" t="str">
            <v>LED (DLC Wall-wash Luminaires)</v>
          </cell>
        </row>
        <row r="1457">
          <cell r="AO1457" t="str">
            <v>LED (DLC Track or Mono-point Directional Luminaires)</v>
          </cell>
        </row>
        <row r="1458">
          <cell r="AO1458" t="str">
            <v>LED (DLC Vertical Refrigerated Case Luminaires-center)</v>
          </cell>
        </row>
        <row r="1459">
          <cell r="AO1459" t="str">
            <v>LED (DLC Vertical Refrigerated Case Luminaires-end)</v>
          </cell>
        </row>
        <row r="1460">
          <cell r="AO1460" t="str">
            <v>LED (DLC Horizontal Refrigerated Case Luminaires)</v>
          </cell>
        </row>
        <row r="1461">
          <cell r="AO1461" t="str">
            <v>LED (DLC Display Case Luminaires)</v>
          </cell>
        </row>
        <row r="1462">
          <cell r="AO1462" t="str">
            <v>LED (DLC 2x2 Luminaires-Ambient Lighting of Interior Comm. Spaces)</v>
          </cell>
        </row>
        <row r="1463">
          <cell r="AO1463" t="str">
            <v>LED (DLC 1x4 Luminaires-Ambient Lighting of Interior Comm. Spaces)</v>
          </cell>
        </row>
        <row r="1464">
          <cell r="AO1464" t="str">
            <v>LED (DLC 2x4 Luminaires-Ambient Lighting of Interior Comm. Spaces)</v>
          </cell>
        </row>
        <row r="1465">
          <cell r="AO1465" t="str">
            <v>LED (DLC Linear Ambient Luminaires w/ Indirect Component)</v>
          </cell>
        </row>
        <row r="1466">
          <cell r="AO1466" t="str">
            <v>LED (DLC Direct Linear Ambient Luminaires)</v>
          </cell>
        </row>
        <row r="1467">
          <cell r="AO1467" t="str">
            <v>LED (DLC High-bay Luminaires for C&amp;I Buildings)</v>
          </cell>
        </row>
        <row r="1468">
          <cell r="AO1468" t="str">
            <v>LED (DLC Low-bay Luminaires for C&amp;I Buildings)</v>
          </cell>
        </row>
        <row r="1469">
          <cell r="AO1469" t="str">
            <v>LED (DLC High-bay Aisle Luminaires)</v>
          </cell>
        </row>
        <row r="1470">
          <cell r="AO1470" t="str">
            <v>LED (DLC Retrofit Kits-Outdoor Pole/Arm-mounted Area &amp; Roadway Luminaires)</v>
          </cell>
        </row>
        <row r="1471">
          <cell r="AO1471" t="str">
            <v>LED (DLC Retrofit Kits-Outdoor Pole/Arm-mounted Decorative Luminaires)</v>
          </cell>
        </row>
        <row r="1472">
          <cell r="AO1472" t="str">
            <v>LED (DLC Retrofit Kits-Large Outdoor Pole/Arm-mounted Area &amp; Roadway Luminaires)</v>
          </cell>
        </row>
        <row r="1473">
          <cell r="AO1473" t="str">
            <v>LED (DLC Retrofit Kits-Full-Cutoff Outdoor Wall-mounted Area Luminaires)</v>
          </cell>
        </row>
        <row r="1474">
          <cell r="AO1474" t="str">
            <v>LED (DLC Retrofit Kits-Parking Garage Luminaires)</v>
          </cell>
        </row>
        <row r="1475">
          <cell r="AO1475" t="str">
            <v>LED (DLC Retrofit Kits-Fuel Pump Canopy Luminaires)</v>
          </cell>
        </row>
        <row r="1476">
          <cell r="AO1476" t="str">
            <v>LED (DLC Retrofit Kits-2x2 Luminaires-Ambient Lighting of Interior Comm. Spaces )</v>
          </cell>
        </row>
        <row r="1477">
          <cell r="AO1477" t="str">
            <v>LED (DLC Retrofit Kits-1x4 Luminaires-Ambient Lighting of Interior Comm. Spaces )</v>
          </cell>
        </row>
        <row r="1478">
          <cell r="AO1478" t="str">
            <v>LED (DLC Retrofit Kits-2x4 Luminaires-Ambient Lighting of Interior Comm. Spaces )</v>
          </cell>
        </row>
        <row r="1479">
          <cell r="AO1479" t="str">
            <v>LED (DLC Retrofit Kits-Direct Linear Ambient Luminaires)</v>
          </cell>
        </row>
        <row r="1480">
          <cell r="AO1480" t="str">
            <v>LED (DLC Retrofit Kits-High-bay Luminaires-C&amp;I Buildings)</v>
          </cell>
        </row>
        <row r="1481">
          <cell r="AO1481" t="str">
            <v>LED (DLC Retrofit Kits-Low-bay Luminaires-C&amp;I Buildings)</v>
          </cell>
        </row>
        <row r="1482">
          <cell r="AO1482" t="str">
            <v>LED (DLC Four-foot Linear Replacement Lamps )</v>
          </cell>
        </row>
        <row r="1483">
          <cell r="AO1483" t="str">
            <v>LED (DLC Two-foot Linear Replacement Lamps )</v>
          </cell>
        </row>
        <row r="1484">
          <cell r="AO1484" t="str">
            <v>LED (DLC Screw-base HID Lamp Replacement-Outdoor Pole/Arm-mounted Area &amp; Roadway Luminaires)</v>
          </cell>
        </row>
        <row r="1485">
          <cell r="AO1485" t="str">
            <v>LED (DLC Screw-base HID Lamp Replacement-Outdoor Pole/Arm-mounted Decorative Luminaires)</v>
          </cell>
        </row>
        <row r="1486">
          <cell r="AO1486" t="str">
            <v>LED (DLC Screw-base HID Lamp Replacement-Outdoor Full Cut-off Wall-mounted Area Luminaires)</v>
          </cell>
        </row>
        <row r="1487">
          <cell r="AO1487" t="str">
            <v>LED (DLC Screw-base HID Lamp Replacement-Parking Garage Luminaires)</v>
          </cell>
        </row>
        <row r="1488">
          <cell r="AO1488" t="str">
            <v>LED (DLC Screw-base HID Lamp Replacement-Fuel Pump Canopy Luminaires)</v>
          </cell>
        </row>
        <row r="1489">
          <cell r="AO1489" t="str">
            <v>LED (DLC Screw-base HID Lamp Replacement-High-bay Luminaires-C&amp;I Buildings)</v>
          </cell>
        </row>
        <row r="1490">
          <cell r="AO1490" t="str">
            <v>LED (DLC Screw-base HID Lamp Replacement-Low-bay Luminaires-C&amp;I Buildings)</v>
          </cell>
        </row>
        <row r="1491">
          <cell r="AO1491" t="str">
            <v>40 watt MV</v>
          </cell>
        </row>
        <row r="1492">
          <cell r="AO1492" t="str">
            <v>50 watt MV</v>
          </cell>
        </row>
        <row r="1493">
          <cell r="AO1493" t="str">
            <v>75 watt MV</v>
          </cell>
        </row>
        <row r="1494">
          <cell r="AO1494" t="str">
            <v>100 watt MV</v>
          </cell>
        </row>
        <row r="1495">
          <cell r="AO1495" t="str">
            <v>175 watt MV</v>
          </cell>
        </row>
        <row r="1496">
          <cell r="AO1496" t="str">
            <v>250 watt MV</v>
          </cell>
        </row>
        <row r="1497">
          <cell r="AO1497" t="str">
            <v>400 watt MV</v>
          </cell>
        </row>
        <row r="1498">
          <cell r="AO1498" t="str">
            <v>1000 watt MV</v>
          </cell>
        </row>
        <row r="1499">
          <cell r="AO1499" t="str">
            <v>20/22 watt MH</v>
          </cell>
        </row>
        <row r="1500">
          <cell r="AO1500" t="str">
            <v>32 watt MH</v>
          </cell>
        </row>
        <row r="1501">
          <cell r="AO1501" t="str">
            <v>35/39 watt MH</v>
          </cell>
        </row>
        <row r="1502">
          <cell r="AO1502" t="str">
            <v>50 watt MH</v>
          </cell>
        </row>
        <row r="1503">
          <cell r="AO1503" t="str">
            <v>70 watt MH</v>
          </cell>
        </row>
        <row r="1504">
          <cell r="AO1504" t="str">
            <v>100 watt MH</v>
          </cell>
        </row>
        <row r="1505">
          <cell r="AO1505" t="str">
            <v>150 watt MH</v>
          </cell>
        </row>
        <row r="1506">
          <cell r="AO1506" t="str">
            <v>175 watt MH</v>
          </cell>
        </row>
        <row r="1507">
          <cell r="AO1507" t="str">
            <v>200 watt MH</v>
          </cell>
        </row>
        <row r="1508">
          <cell r="AO1508" t="str">
            <v>250 watt MH</v>
          </cell>
        </row>
        <row r="1509">
          <cell r="AO1509" t="str">
            <v>400 watt MH</v>
          </cell>
        </row>
        <row r="1510">
          <cell r="AO1510" t="str">
            <v>1000 watt MH</v>
          </cell>
        </row>
        <row r="1511">
          <cell r="AO1511" t="str">
            <v>1500 watt MH</v>
          </cell>
        </row>
        <row r="1512">
          <cell r="AO1512" t="str">
            <v>1650 watt MH</v>
          </cell>
        </row>
        <row r="1513">
          <cell r="AO1513" t="str">
            <v>2000 watt MH</v>
          </cell>
        </row>
        <row r="1514">
          <cell r="AO1514" t="str">
            <v>50 watt PSMH</v>
          </cell>
        </row>
        <row r="1515">
          <cell r="AO1515" t="str">
            <v>70 watt PSMH</v>
          </cell>
        </row>
        <row r="1516">
          <cell r="AO1516" t="str">
            <v>100 watt PSMH</v>
          </cell>
        </row>
        <row r="1517">
          <cell r="AO1517" t="str">
            <v>125 watt PSMH</v>
          </cell>
        </row>
        <row r="1518">
          <cell r="AO1518" t="str">
            <v>150 watt PSMH</v>
          </cell>
        </row>
        <row r="1519">
          <cell r="AO1519" t="str">
            <v>175 watt PSMH</v>
          </cell>
        </row>
        <row r="1520">
          <cell r="AO1520" t="str">
            <v>200 watt PSMH</v>
          </cell>
        </row>
        <row r="1521">
          <cell r="AO1521" t="str">
            <v>250 watt PSMH</v>
          </cell>
        </row>
        <row r="1522">
          <cell r="AO1522" t="str">
            <v>320 watt PSMH</v>
          </cell>
        </row>
        <row r="1523">
          <cell r="AO1523" t="str">
            <v>350 watt PSMH</v>
          </cell>
        </row>
        <row r="1524">
          <cell r="AO1524" t="str">
            <v>400 watt PSMH</v>
          </cell>
        </row>
        <row r="1525">
          <cell r="AO1525" t="str">
            <v>450 watt PSMH</v>
          </cell>
        </row>
        <row r="1526">
          <cell r="AO1526" t="str">
            <v xml:space="preserve"> 750 watt PSMH</v>
          </cell>
        </row>
        <row r="1527">
          <cell r="AO1527" t="str">
            <v>775 watt PSMH</v>
          </cell>
        </row>
        <row r="1528">
          <cell r="AO1528" t="str">
            <v>875 watt PSMH</v>
          </cell>
        </row>
        <row r="1529">
          <cell r="AO1529" t="str">
            <v>1000 watt PSMH</v>
          </cell>
        </row>
        <row r="1530">
          <cell r="AO1530" t="str">
            <v>9mm Neon</v>
          </cell>
        </row>
        <row r="1531">
          <cell r="AO1531" t="str">
            <v>10mm Neon</v>
          </cell>
        </row>
        <row r="1532">
          <cell r="AO1532" t="str">
            <v>11mm Neon</v>
          </cell>
        </row>
        <row r="1533">
          <cell r="AO1533" t="str">
            <v>12mm Neon</v>
          </cell>
        </row>
        <row r="1534">
          <cell r="AO1534" t="str">
            <v>13mm Neon</v>
          </cell>
        </row>
        <row r="1535">
          <cell r="AO1535" t="str">
            <v>14mm Neon</v>
          </cell>
        </row>
        <row r="1536">
          <cell r="AO1536" t="str">
            <v>15mm Neon</v>
          </cell>
        </row>
        <row r="1537">
          <cell r="AO1537" t="str">
            <v>18mm Neon</v>
          </cell>
        </row>
        <row r="1538">
          <cell r="AO1538" t="str">
            <v>20mm Neon</v>
          </cell>
        </row>
        <row r="1539">
          <cell r="AO1539" t="str">
            <v>22mm Neon</v>
          </cell>
        </row>
        <row r="1540">
          <cell r="AO1540" t="str">
            <v>25mm Neon</v>
          </cell>
        </row>
        <row r="1541">
          <cell r="AO1541" t="str">
            <v>None</v>
          </cell>
        </row>
        <row r="1542">
          <cell r="AO1542" t="str">
            <v>Other (Describe)</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6B86-99CA-4EB0-8EEC-D24440813F3E}">
  <sheetPr codeName="Sheet4">
    <pageSetUpPr fitToPage="1"/>
  </sheetPr>
  <dimension ref="A1:P73"/>
  <sheetViews>
    <sheetView zoomScaleNormal="100" workbookViewId="0">
      <selection activeCell="B46" sqref="B46"/>
    </sheetView>
  </sheetViews>
  <sheetFormatPr defaultColWidth="0" defaultRowHeight="15" customHeight="1" zeroHeight="1"/>
  <cols>
    <col min="1" max="1" width="9.7109375" style="129" customWidth="1"/>
    <col min="2" max="2" width="12.140625" style="129" customWidth="1"/>
    <col min="3" max="3" width="2.85546875" style="129" customWidth="1"/>
    <col min="4" max="4" width="9.28515625" style="129" customWidth="1"/>
    <col min="5" max="5" width="9.140625" style="129" customWidth="1"/>
    <col min="6" max="6" width="12.28515625" style="129" customWidth="1"/>
    <col min="7" max="7" width="13.85546875" style="129" customWidth="1"/>
    <col min="8" max="8" width="7.5703125" style="129" customWidth="1"/>
    <col min="9" max="9" width="9.140625" style="129" customWidth="1"/>
    <col min="10" max="10" width="14.85546875" style="129" customWidth="1"/>
    <col min="11" max="11" width="10.7109375" style="129" customWidth="1"/>
    <col min="12" max="12" width="10" style="129" customWidth="1"/>
    <col min="13" max="13" width="9.140625" style="129" customWidth="1"/>
    <col min="14" max="14" width="12.85546875" style="129" customWidth="1"/>
    <col min="15" max="15" width="6.140625" style="129" customWidth="1"/>
    <col min="16" max="16" width="3" style="129" hidden="1" customWidth="1"/>
    <col min="17" max="16384" width="9.140625" style="129" hidden="1"/>
  </cols>
  <sheetData>
    <row r="1" spans="1:15" ht="15" customHeight="1">
      <c r="A1" s="180" t="s">
        <v>0</v>
      </c>
      <c r="B1" s="180"/>
      <c r="C1" s="180"/>
      <c r="D1" s="180"/>
      <c r="E1" s="180"/>
      <c r="F1" s="180"/>
      <c r="G1" s="180"/>
      <c r="H1" s="180"/>
      <c r="I1" s="180"/>
      <c r="J1" s="180"/>
      <c r="K1" s="180"/>
      <c r="L1" s="180"/>
      <c r="M1" s="180"/>
      <c r="N1" s="180"/>
      <c r="O1" s="128"/>
    </row>
    <row r="2" spans="1:15" ht="15" customHeight="1">
      <c r="A2" s="180"/>
      <c r="B2" s="180"/>
      <c r="C2" s="180"/>
      <c r="D2" s="180"/>
      <c r="E2" s="180"/>
      <c r="F2" s="180"/>
      <c r="G2" s="180"/>
      <c r="H2" s="180"/>
      <c r="I2" s="180"/>
      <c r="J2" s="180"/>
      <c r="K2" s="180"/>
      <c r="L2" s="180"/>
      <c r="M2" s="180"/>
      <c r="N2" s="180"/>
      <c r="O2" s="128"/>
    </row>
    <row r="3" spans="1:15" ht="15" customHeight="1">
      <c r="A3" s="180"/>
      <c r="B3" s="180"/>
      <c r="C3" s="180"/>
      <c r="D3" s="180"/>
      <c r="E3" s="180"/>
      <c r="F3" s="180"/>
      <c r="G3" s="180"/>
      <c r="H3" s="180"/>
      <c r="I3" s="180"/>
      <c r="J3" s="180"/>
      <c r="K3" s="180"/>
      <c r="L3" s="180"/>
      <c r="M3" s="180"/>
      <c r="N3" s="180"/>
      <c r="O3" s="128"/>
    </row>
    <row r="4" spans="1:15" ht="15" customHeight="1">
      <c r="A4" s="180"/>
      <c r="B4" s="180"/>
      <c r="C4" s="180"/>
      <c r="D4" s="180"/>
      <c r="E4" s="180"/>
      <c r="F4" s="180"/>
      <c r="G4" s="180"/>
      <c r="H4" s="180"/>
      <c r="I4" s="180"/>
      <c r="J4" s="180"/>
      <c r="K4" s="180"/>
      <c r="L4" s="180"/>
      <c r="M4" s="180"/>
      <c r="N4" s="180"/>
      <c r="O4" s="128"/>
    </row>
    <row r="5" spans="1:15" ht="15" customHeight="1"/>
    <row r="6" spans="1:15" ht="15" customHeight="1">
      <c r="A6" s="181" t="s">
        <v>1</v>
      </c>
      <c r="B6" s="181"/>
      <c r="C6" s="181"/>
      <c r="D6" s="181"/>
      <c r="E6" s="181"/>
      <c r="F6" s="181"/>
      <c r="G6" s="181"/>
      <c r="H6" s="181"/>
    </row>
    <row r="7" spans="1:15" ht="15" customHeight="1">
      <c r="A7" s="181"/>
      <c r="B7" s="181"/>
      <c r="C7" s="181"/>
      <c r="D7" s="181"/>
      <c r="E7" s="181"/>
      <c r="F7" s="181"/>
      <c r="G7" s="181"/>
      <c r="H7" s="181"/>
      <c r="J7" s="130" t="s">
        <v>2</v>
      </c>
    </row>
    <row r="8" spans="1:15" ht="15" customHeight="1">
      <c r="A8" s="181"/>
      <c r="B8" s="181"/>
      <c r="C8" s="181"/>
      <c r="D8" s="181"/>
      <c r="E8" s="181"/>
      <c r="F8" s="181"/>
      <c r="G8" s="181"/>
      <c r="H8" s="181"/>
      <c r="J8" s="182"/>
      <c r="K8" s="182"/>
      <c r="L8" s="182"/>
      <c r="M8" s="182"/>
      <c r="N8" s="182"/>
    </row>
    <row r="9" spans="1:15" ht="15" customHeight="1">
      <c r="A9" s="181"/>
      <c r="B9" s="181"/>
      <c r="C9" s="181"/>
      <c r="D9" s="181"/>
      <c r="E9" s="181"/>
      <c r="F9" s="181"/>
      <c r="G9" s="181"/>
      <c r="H9" s="181"/>
      <c r="J9" s="131" t="s">
        <v>3</v>
      </c>
      <c r="K9" s="132"/>
      <c r="L9" s="132"/>
      <c r="M9" s="132"/>
      <c r="N9" s="132"/>
    </row>
    <row r="10" spans="1:15" ht="15" customHeight="1">
      <c r="J10" s="182"/>
      <c r="K10" s="182"/>
      <c r="L10" s="182"/>
      <c r="M10" s="182"/>
      <c r="N10" s="182"/>
    </row>
    <row r="11" spans="1:15" ht="15" customHeight="1">
      <c r="B11" s="133" t="s">
        <v>4</v>
      </c>
      <c r="C11" s="133"/>
      <c r="J11" s="131" t="s">
        <v>5</v>
      </c>
      <c r="K11" s="132"/>
      <c r="L11" s="131" t="s">
        <v>6</v>
      </c>
      <c r="M11" s="132"/>
      <c r="N11" s="132"/>
    </row>
    <row r="12" spans="1:15" ht="21.6" customHeight="1">
      <c r="B12" s="179" t="s">
        <v>7</v>
      </c>
      <c r="C12" s="179"/>
      <c r="D12" s="179"/>
      <c r="E12" s="179"/>
      <c r="F12" s="179"/>
      <c r="G12" s="179"/>
      <c r="H12" s="134"/>
      <c r="J12" s="131" t="s">
        <v>8</v>
      </c>
      <c r="K12" s="132"/>
      <c r="L12" s="131"/>
      <c r="M12" s="132"/>
      <c r="N12" s="132"/>
    </row>
    <row r="13" spans="1:15" ht="18.600000000000001" customHeight="1">
      <c r="B13" s="179"/>
      <c r="C13" s="179"/>
      <c r="D13" s="179"/>
      <c r="E13" s="179"/>
      <c r="F13" s="179"/>
      <c r="G13" s="179"/>
      <c r="H13" s="135"/>
      <c r="J13" s="131" t="s">
        <v>9</v>
      </c>
      <c r="K13" s="132"/>
      <c r="L13" s="131"/>
      <c r="M13" s="132"/>
      <c r="N13" s="132"/>
    </row>
    <row r="14" spans="1:15">
      <c r="B14" s="179"/>
      <c r="C14" s="179"/>
      <c r="D14" s="179"/>
      <c r="E14" s="179"/>
      <c r="F14" s="179"/>
      <c r="G14" s="179"/>
      <c r="H14" s="135"/>
      <c r="I14" s="136"/>
      <c r="J14" s="131" t="s">
        <v>10</v>
      </c>
      <c r="K14" s="131" t="s">
        <v>11</v>
      </c>
      <c r="L14" s="131" t="s">
        <v>12</v>
      </c>
      <c r="M14" s="132"/>
      <c r="N14" s="132"/>
    </row>
    <row r="15" spans="1:15" ht="12.6" customHeight="1">
      <c r="B15" s="137" t="s">
        <v>13</v>
      </c>
      <c r="C15" s="138"/>
      <c r="D15" s="139" t="s">
        <v>14</v>
      </c>
      <c r="E15" s="182"/>
      <c r="F15" s="182"/>
      <c r="G15" s="182"/>
      <c r="H15" s="135"/>
      <c r="I15" s="136"/>
      <c r="J15" s="131" t="s">
        <v>15</v>
      </c>
      <c r="K15" s="132"/>
      <c r="L15" s="131"/>
      <c r="M15" s="132"/>
      <c r="N15" s="132"/>
    </row>
    <row r="16" spans="1:15" ht="15.75" customHeight="1">
      <c r="E16" s="131" t="s">
        <v>16</v>
      </c>
      <c r="G16" s="140"/>
      <c r="H16" s="135"/>
      <c r="I16" s="136"/>
      <c r="J16" s="141" t="s">
        <v>17</v>
      </c>
      <c r="K16" s="142" t="s">
        <v>18</v>
      </c>
      <c r="L16" s="142" t="s">
        <v>19</v>
      </c>
      <c r="M16" s="182"/>
      <c r="N16" s="182"/>
    </row>
    <row r="17" spans="2:14" ht="15.75" customHeight="1">
      <c r="B17" s="143"/>
      <c r="C17" s="143"/>
      <c r="D17" s="135"/>
      <c r="E17" s="135"/>
      <c r="F17" s="135"/>
      <c r="G17" s="135"/>
      <c r="H17" s="135"/>
      <c r="I17" s="136"/>
      <c r="K17" s="132"/>
      <c r="L17" s="132"/>
      <c r="M17" s="132"/>
      <c r="N17" s="132"/>
    </row>
    <row r="18" spans="2:14" ht="15.75" customHeight="1">
      <c r="B18" s="144" t="s">
        <v>20</v>
      </c>
      <c r="C18" s="144"/>
      <c r="D18" s="135"/>
      <c r="E18" s="135"/>
      <c r="F18" s="135"/>
      <c r="G18" s="135"/>
      <c r="H18" s="135"/>
      <c r="I18" s="136"/>
    </row>
    <row r="19" spans="2:14" ht="15.75" customHeight="1">
      <c r="B19" s="131" t="s">
        <v>21</v>
      </c>
      <c r="C19" s="131"/>
      <c r="D19" s="132"/>
      <c r="E19" s="132"/>
      <c r="F19" s="132"/>
      <c r="G19" s="132"/>
      <c r="H19" s="135"/>
      <c r="J19" s="145" t="s">
        <v>22</v>
      </c>
      <c r="K19" s="135"/>
      <c r="L19" s="135"/>
      <c r="M19" s="135"/>
      <c r="N19" s="135"/>
    </row>
    <row r="20" spans="2:14" ht="15.75" customHeight="1">
      <c r="B20" s="146" t="s">
        <v>23</v>
      </c>
      <c r="C20" s="146"/>
      <c r="D20" s="137" t="s">
        <v>24</v>
      </c>
      <c r="E20" s="132"/>
      <c r="F20" s="139" t="s">
        <v>25</v>
      </c>
      <c r="G20" s="132"/>
      <c r="H20" s="135"/>
      <c r="J20" s="182"/>
      <c r="K20" s="182"/>
      <c r="L20" s="182"/>
      <c r="M20" s="182"/>
      <c r="N20" s="182"/>
    </row>
    <row r="21" spans="2:14" ht="15.75" customHeight="1">
      <c r="B21" s="146" t="s">
        <v>26</v>
      </c>
      <c r="C21" s="146"/>
      <c r="D21" s="137" t="s">
        <v>27</v>
      </c>
      <c r="E21" s="132"/>
      <c r="F21" s="139" t="s">
        <v>28</v>
      </c>
      <c r="G21" s="132"/>
      <c r="H21" s="135"/>
      <c r="J21" s="131" t="s">
        <v>29</v>
      </c>
      <c r="K21" s="132"/>
      <c r="L21" s="132"/>
      <c r="M21" s="132"/>
      <c r="N21" s="132"/>
    </row>
    <row r="22" spans="2:14" ht="15.75" customHeight="1">
      <c r="B22" s="146" t="s">
        <v>30</v>
      </c>
      <c r="C22" s="146"/>
      <c r="D22" s="137"/>
      <c r="E22" s="132"/>
      <c r="F22" s="139" t="s">
        <v>31</v>
      </c>
      <c r="G22" s="147"/>
      <c r="H22" s="135"/>
      <c r="J22" s="182"/>
      <c r="K22" s="182"/>
      <c r="L22" s="182"/>
      <c r="M22" s="182"/>
      <c r="N22" s="182"/>
    </row>
    <row r="23" spans="2:14" ht="15.75" customHeight="1">
      <c r="B23" s="146" t="s">
        <v>32</v>
      </c>
      <c r="C23" s="132"/>
      <c r="D23" s="132"/>
      <c r="E23" s="132"/>
      <c r="F23" s="139"/>
      <c r="G23" s="132"/>
      <c r="H23" s="135"/>
      <c r="J23" s="131" t="s">
        <v>5</v>
      </c>
      <c r="K23" s="132"/>
      <c r="L23" s="131" t="s">
        <v>6</v>
      </c>
      <c r="M23" s="132"/>
      <c r="N23" s="132"/>
    </row>
    <row r="24" spans="2:14" ht="15.75" customHeight="1">
      <c r="B24" s="146" t="s">
        <v>33</v>
      </c>
      <c r="C24" s="183"/>
      <c r="D24" s="183"/>
      <c r="E24" s="183"/>
      <c r="F24" s="183"/>
      <c r="G24" s="183"/>
      <c r="H24" s="135"/>
      <c r="J24" s="182"/>
      <c r="K24" s="182"/>
      <c r="L24" s="182"/>
      <c r="M24" s="182"/>
      <c r="N24" s="182"/>
    </row>
    <row r="25" spans="2:14" ht="15.75" customHeight="1">
      <c r="B25" s="132"/>
      <c r="C25" s="132"/>
      <c r="D25" s="132"/>
      <c r="E25" s="132"/>
      <c r="F25" s="132"/>
      <c r="G25" s="132"/>
      <c r="H25" s="135"/>
      <c r="J25" s="131" t="s">
        <v>34</v>
      </c>
      <c r="K25" s="132"/>
      <c r="L25" s="132"/>
      <c r="M25" s="132"/>
      <c r="N25" s="132"/>
    </row>
    <row r="26" spans="2:14" ht="15.75" customHeight="1">
      <c r="B26" s="182"/>
      <c r="C26" s="182"/>
      <c r="D26" s="182"/>
      <c r="E26" s="182"/>
      <c r="F26" s="182"/>
      <c r="G26" s="182"/>
      <c r="H26" s="135"/>
      <c r="J26" s="182"/>
      <c r="K26" s="182"/>
      <c r="L26" s="182"/>
      <c r="M26" s="182"/>
      <c r="N26" s="182"/>
    </row>
    <row r="27" spans="2:14" ht="15.75" customHeight="1">
      <c r="B27" s="131" t="s">
        <v>35</v>
      </c>
      <c r="C27" s="131"/>
      <c r="D27" s="132"/>
      <c r="E27" s="132"/>
      <c r="F27" s="132"/>
      <c r="G27" s="132"/>
      <c r="H27" s="135"/>
      <c r="J27" s="131" t="s">
        <v>36</v>
      </c>
      <c r="K27" s="132"/>
      <c r="L27" s="132"/>
      <c r="M27" s="132"/>
      <c r="N27" s="132"/>
    </row>
    <row r="28" spans="2:14" ht="15.75" customHeight="1">
      <c r="B28" s="182"/>
      <c r="C28" s="182"/>
      <c r="D28" s="182"/>
      <c r="E28" s="182"/>
      <c r="F28" s="182"/>
      <c r="G28" s="182"/>
      <c r="H28" s="135"/>
      <c r="J28" s="182"/>
      <c r="K28" s="182"/>
      <c r="L28" s="182"/>
      <c r="M28" s="170"/>
      <c r="N28" s="170"/>
    </row>
    <row r="29" spans="2:14" ht="15.75" customHeight="1">
      <c r="B29" s="131" t="s">
        <v>37</v>
      </c>
      <c r="C29" s="131"/>
      <c r="D29" s="132"/>
      <c r="E29" s="132"/>
      <c r="F29" s="132"/>
      <c r="G29" s="132"/>
      <c r="H29" s="135"/>
      <c r="J29" s="131" t="s">
        <v>38</v>
      </c>
      <c r="K29" s="132"/>
      <c r="L29" s="132"/>
      <c r="M29" s="131" t="s">
        <v>39</v>
      </c>
      <c r="N29" s="131" t="s">
        <v>40</v>
      </c>
    </row>
    <row r="30" spans="2:14" ht="15.75" customHeight="1">
      <c r="B30" s="182"/>
      <c r="C30" s="182"/>
      <c r="D30" s="182"/>
      <c r="E30" s="182"/>
      <c r="F30" s="182"/>
      <c r="G30" s="182"/>
      <c r="H30" s="135"/>
      <c r="J30" s="134"/>
      <c r="K30" s="134"/>
      <c r="L30" s="134"/>
      <c r="M30" s="134"/>
      <c r="N30" s="134"/>
    </row>
    <row r="31" spans="2:14" ht="15.75" customHeight="1">
      <c r="B31" s="131" t="s">
        <v>41</v>
      </c>
      <c r="C31" s="131"/>
      <c r="D31" s="132"/>
      <c r="E31" s="132"/>
      <c r="F31" s="132"/>
      <c r="G31" s="132"/>
      <c r="H31" s="135"/>
      <c r="J31" s="130" t="s">
        <v>42</v>
      </c>
    </row>
    <row r="32" spans="2:14" ht="15.75" customHeight="1">
      <c r="B32" s="182"/>
      <c r="C32" s="182"/>
      <c r="D32" s="182"/>
      <c r="E32" s="182"/>
      <c r="F32" s="170"/>
      <c r="G32" s="170"/>
      <c r="H32" s="135"/>
      <c r="J32" s="148" t="s">
        <v>43</v>
      </c>
      <c r="K32" s="149"/>
      <c r="L32" s="150"/>
      <c r="M32" s="151"/>
      <c r="N32" s="171"/>
    </row>
    <row r="33" spans="1:15" ht="15.75" customHeight="1">
      <c r="B33" s="131" t="s">
        <v>38</v>
      </c>
      <c r="C33" s="131"/>
      <c r="D33" s="132"/>
      <c r="E33" s="132"/>
      <c r="F33" s="131" t="s">
        <v>39</v>
      </c>
      <c r="G33" s="131" t="s">
        <v>40</v>
      </c>
      <c r="H33" s="135"/>
      <c r="J33" s="152" t="s">
        <v>44</v>
      </c>
      <c r="K33" s="185" t="s">
        <v>45</v>
      </c>
      <c r="L33" s="185"/>
      <c r="M33" s="185"/>
      <c r="N33" s="171"/>
    </row>
    <row r="34" spans="1:15" ht="15.75" customHeight="1">
      <c r="B34" s="186"/>
      <c r="C34" s="186"/>
      <c r="D34" s="186"/>
      <c r="E34" s="186"/>
      <c r="F34" s="186"/>
      <c r="G34" s="186"/>
      <c r="J34" s="152" t="s">
        <v>46</v>
      </c>
      <c r="K34" s="149"/>
      <c r="L34" s="150"/>
      <c r="M34" s="151"/>
      <c r="N34" s="171"/>
    </row>
    <row r="35" spans="1:15" ht="15.75" customHeight="1">
      <c r="A35" s="153"/>
      <c r="B35" s="131" t="s">
        <v>47</v>
      </c>
      <c r="C35" s="131"/>
      <c r="D35" s="132"/>
      <c r="F35" s="132"/>
      <c r="G35" s="132"/>
      <c r="H35" s="135"/>
      <c r="J35" s="154" t="s">
        <v>48</v>
      </c>
      <c r="K35" s="155"/>
      <c r="L35" s="150"/>
      <c r="M35" s="156"/>
      <c r="N35" s="132"/>
    </row>
    <row r="36" spans="1:15" ht="15.75" customHeight="1">
      <c r="A36" s="153"/>
      <c r="B36" s="131"/>
      <c r="C36" s="131"/>
      <c r="D36" s="132"/>
      <c r="F36" s="132"/>
      <c r="G36" s="132"/>
      <c r="H36" s="135"/>
      <c r="J36" s="131" t="s">
        <v>49</v>
      </c>
      <c r="K36" s="157" t="s">
        <v>50</v>
      </c>
      <c r="L36" s="150"/>
      <c r="M36" s="158" t="s">
        <v>51</v>
      </c>
      <c r="N36" s="132"/>
    </row>
    <row r="37" spans="1:15" ht="15.75" customHeight="1">
      <c r="A37" s="153"/>
      <c r="B37" s="172" t="s">
        <v>52</v>
      </c>
      <c r="C37" s="172"/>
      <c r="H37" s="135"/>
      <c r="J37" s="152" t="s">
        <v>53</v>
      </c>
      <c r="K37" s="157"/>
      <c r="L37" s="132"/>
      <c r="M37" s="132"/>
      <c r="N37" s="132"/>
    </row>
    <row r="38" spans="1:15" ht="15.75" customHeight="1">
      <c r="A38" s="153"/>
      <c r="B38" s="187" t="s">
        <v>54</v>
      </c>
      <c r="C38" s="187"/>
      <c r="D38" s="187"/>
      <c r="E38" s="187"/>
      <c r="F38" s="153" t="s">
        <v>55</v>
      </c>
      <c r="G38" s="159"/>
      <c r="J38" s="182"/>
      <c r="K38" s="182"/>
      <c r="L38" s="182"/>
      <c r="M38" s="182"/>
      <c r="N38" s="182"/>
    </row>
    <row r="39" spans="1:15" ht="15.75" customHeight="1">
      <c r="A39" s="153"/>
      <c r="B39" s="160" t="s">
        <v>56</v>
      </c>
      <c r="C39" s="160"/>
      <c r="D39" s="153"/>
      <c r="F39" s="154" t="s">
        <v>57</v>
      </c>
      <c r="G39" s="161" t="s">
        <v>58</v>
      </c>
      <c r="H39" s="135"/>
      <c r="J39" s="131" t="s">
        <v>37</v>
      </c>
      <c r="K39" s="132"/>
      <c r="L39" s="132"/>
      <c r="M39" s="132"/>
      <c r="N39" s="132"/>
    </row>
    <row r="40" spans="1:15" ht="15.75" customHeight="1">
      <c r="A40" s="153"/>
      <c r="B40" s="160" t="s">
        <v>59</v>
      </c>
      <c r="C40" s="160"/>
      <c r="D40" s="153"/>
      <c r="F40" s="154" t="s">
        <v>60</v>
      </c>
      <c r="G40" s="161" t="s">
        <v>61</v>
      </c>
      <c r="H40" s="135"/>
      <c r="J40" s="207"/>
      <c r="K40" s="207"/>
      <c r="L40" s="207"/>
      <c r="M40" s="207"/>
      <c r="N40" s="207"/>
    </row>
    <row r="41" spans="1:15" ht="15.75" customHeight="1">
      <c r="A41" s="153"/>
      <c r="B41" s="160" t="s">
        <v>62</v>
      </c>
      <c r="C41" s="160"/>
      <c r="E41" s="154" t="s">
        <v>63</v>
      </c>
      <c r="F41" s="153"/>
      <c r="G41" s="154" t="s">
        <v>64</v>
      </c>
      <c r="H41" s="135"/>
      <c r="J41" s="131" t="s">
        <v>36</v>
      </c>
      <c r="K41" s="132"/>
      <c r="L41" s="132"/>
      <c r="M41" s="132"/>
      <c r="N41" s="132"/>
    </row>
    <row r="42" spans="1:15" ht="15.75" customHeight="1">
      <c r="B42" s="160" t="s">
        <v>65</v>
      </c>
      <c r="C42" s="160"/>
      <c r="D42" s="153"/>
      <c r="E42" s="154" t="s">
        <v>66</v>
      </c>
      <c r="F42" s="154" t="s">
        <v>67</v>
      </c>
      <c r="G42" s="153" t="s">
        <v>68</v>
      </c>
      <c r="H42" s="135"/>
      <c r="J42" s="182"/>
      <c r="K42" s="182"/>
      <c r="L42" s="182"/>
      <c r="M42" s="174"/>
      <c r="N42" s="174"/>
    </row>
    <row r="43" spans="1:15" ht="15.75" customHeight="1">
      <c r="B43" s="160" t="s">
        <v>69</v>
      </c>
      <c r="C43" s="160"/>
      <c r="D43" s="153"/>
      <c r="E43" s="154" t="s">
        <v>70</v>
      </c>
      <c r="F43" s="153" t="s">
        <v>71</v>
      </c>
      <c r="G43" s="153"/>
      <c r="H43" s="135"/>
      <c r="J43" s="131" t="s">
        <v>38</v>
      </c>
      <c r="K43" s="132"/>
      <c r="M43" s="131" t="s">
        <v>39</v>
      </c>
      <c r="N43" s="131" t="s">
        <v>40</v>
      </c>
    </row>
    <row r="44" spans="1:15" ht="15.75" customHeight="1">
      <c r="B44" s="162" t="s">
        <v>72</v>
      </c>
      <c r="C44" s="162"/>
      <c r="D44" s="163"/>
      <c r="E44" s="164" t="s">
        <v>73</v>
      </c>
      <c r="F44" s="164" t="s">
        <v>74</v>
      </c>
      <c r="G44" s="164"/>
      <c r="H44" s="135"/>
      <c r="J44" s="207"/>
      <c r="K44" s="207"/>
      <c r="L44" s="207"/>
      <c r="M44" s="207"/>
      <c r="N44" s="207"/>
    </row>
    <row r="45" spans="1:15" ht="15.75" customHeight="1">
      <c r="B45" s="129" t="s">
        <v>75</v>
      </c>
      <c r="D45" s="132"/>
      <c r="E45" s="131" t="s">
        <v>76</v>
      </c>
      <c r="F45" s="183"/>
      <c r="G45" s="183"/>
      <c r="J45" s="131" t="s">
        <v>77</v>
      </c>
      <c r="K45" s="132"/>
      <c r="L45" s="132"/>
      <c r="M45" s="132"/>
      <c r="N45" s="132"/>
    </row>
    <row r="46" spans="1:15" ht="15.75" customHeight="1">
      <c r="B46" s="153"/>
      <c r="C46" s="153"/>
      <c r="D46" s="132"/>
      <c r="E46" s="132"/>
      <c r="F46" s="132"/>
      <c r="G46" s="132"/>
      <c r="H46" s="135"/>
      <c r="J46" s="179" t="s">
        <v>78</v>
      </c>
      <c r="K46" s="179"/>
      <c r="L46" s="165"/>
      <c r="M46" s="165"/>
      <c r="N46" s="165"/>
      <c r="O46" s="165"/>
    </row>
    <row r="47" spans="1:15" ht="15.75" customHeight="1">
      <c r="B47" s="130" t="s">
        <v>79</v>
      </c>
      <c r="C47" s="130"/>
      <c r="H47" s="135"/>
      <c r="J47" s="188" t="s">
        <v>80</v>
      </c>
      <c r="K47" s="188"/>
      <c r="L47" s="188"/>
      <c r="M47" s="188"/>
      <c r="N47" s="188"/>
      <c r="O47" s="165"/>
    </row>
    <row r="48" spans="1:15" ht="15.75" customHeight="1">
      <c r="B48" s="131" t="s">
        <v>81</v>
      </c>
      <c r="C48" s="131"/>
      <c r="D48" s="132"/>
      <c r="E48" s="132"/>
      <c r="F48" s="132"/>
      <c r="G48" s="132"/>
      <c r="H48" s="135"/>
      <c r="J48" s="188"/>
      <c r="K48" s="188"/>
      <c r="L48" s="188"/>
      <c r="M48" s="188"/>
      <c r="N48" s="188"/>
    </row>
    <row r="49" spans="2:15" ht="15.75" customHeight="1">
      <c r="B49" s="182"/>
      <c r="C49" s="182"/>
      <c r="D49" s="182"/>
      <c r="E49" s="182"/>
      <c r="F49" s="182"/>
      <c r="G49" s="182"/>
      <c r="H49" s="135"/>
      <c r="J49" s="188"/>
      <c r="K49" s="188"/>
      <c r="L49" s="188"/>
      <c r="M49" s="188"/>
      <c r="N49" s="188"/>
    </row>
    <row r="50" spans="2:15" ht="15.75" customHeight="1">
      <c r="B50" s="131" t="s">
        <v>82</v>
      </c>
      <c r="C50" s="131"/>
      <c r="D50" s="132"/>
      <c r="E50" s="132"/>
      <c r="F50" s="132"/>
      <c r="G50" s="132"/>
      <c r="J50" s="184"/>
      <c r="K50" s="184"/>
      <c r="L50" s="184"/>
      <c r="M50" s="184"/>
      <c r="N50" s="184"/>
    </row>
    <row r="51" spans="2:15" ht="15.75" customHeight="1">
      <c r="B51" s="182"/>
      <c r="C51" s="182"/>
      <c r="D51" s="182"/>
      <c r="E51" s="182"/>
      <c r="F51" s="170"/>
      <c r="G51" s="173"/>
      <c r="J51" s="181" t="s">
        <v>16</v>
      </c>
      <c r="K51" s="181"/>
      <c r="L51" s="181"/>
      <c r="M51" s="181"/>
      <c r="N51" s="181"/>
    </row>
    <row r="52" spans="2:15" ht="15.75" customHeight="1">
      <c r="B52" s="131" t="s">
        <v>83</v>
      </c>
      <c r="C52" s="131"/>
      <c r="D52" s="132"/>
      <c r="E52" s="132"/>
      <c r="F52" s="131" t="s">
        <v>84</v>
      </c>
      <c r="G52" s="132"/>
      <c r="J52" s="179" t="s">
        <v>85</v>
      </c>
      <c r="K52" s="179"/>
      <c r="L52" s="166"/>
      <c r="M52" s="166"/>
      <c r="N52" s="166"/>
    </row>
    <row r="53" spans="2:15" ht="15.75" customHeight="1">
      <c r="B53" s="190" t="s">
        <v>86</v>
      </c>
      <c r="C53" s="190"/>
      <c r="D53" s="190"/>
      <c r="E53" s="190"/>
      <c r="F53" s="190" t="s">
        <v>86</v>
      </c>
      <c r="G53" s="190"/>
      <c r="J53" s="152" t="s">
        <v>87</v>
      </c>
    </row>
    <row r="54" spans="2:15" ht="15.75" customHeight="1">
      <c r="B54" s="131" t="s">
        <v>88</v>
      </c>
      <c r="C54" s="131"/>
      <c r="D54" s="132"/>
      <c r="E54" s="132"/>
      <c r="F54" s="131" t="s">
        <v>89</v>
      </c>
      <c r="G54" s="132"/>
      <c r="J54" s="191"/>
      <c r="K54" s="191"/>
      <c r="L54" s="186"/>
      <c r="M54" s="186"/>
      <c r="N54" s="186"/>
    </row>
    <row r="55" spans="2:15" ht="15.75" customHeight="1">
      <c r="C55" s="131"/>
      <c r="D55" s="132"/>
      <c r="E55" s="132"/>
      <c r="J55" s="129" t="s">
        <v>90</v>
      </c>
      <c r="L55" s="129" t="s">
        <v>91</v>
      </c>
    </row>
    <row r="56" spans="2:15" ht="15.75" customHeight="1">
      <c r="B56" s="146" t="s">
        <v>92</v>
      </c>
      <c r="C56" s="146"/>
      <c r="D56" s="132"/>
      <c r="E56" s="132"/>
      <c r="J56" s="189" t="s">
        <v>93</v>
      </c>
      <c r="K56" s="189"/>
      <c r="L56" s="189"/>
      <c r="M56" s="189"/>
      <c r="N56" s="189"/>
    </row>
    <row r="57" spans="2:15" ht="15.75" customHeight="1">
      <c r="B57" s="146" t="s">
        <v>94</v>
      </c>
      <c r="C57" s="146"/>
      <c r="D57" s="132"/>
      <c r="E57" s="132"/>
      <c r="F57" s="134"/>
      <c r="G57" s="134"/>
      <c r="J57" s="189"/>
      <c r="K57" s="189"/>
      <c r="L57" s="189"/>
      <c r="M57" s="189"/>
      <c r="N57" s="189"/>
    </row>
    <row r="58" spans="2:15" ht="15.75" customHeight="1">
      <c r="F58" s="132"/>
      <c r="G58" s="132"/>
      <c r="J58" s="146" t="s">
        <v>95</v>
      </c>
      <c r="K58" s="132"/>
      <c r="L58" s="132" t="s">
        <v>96</v>
      </c>
      <c r="M58" s="192"/>
      <c r="N58" s="192"/>
    </row>
    <row r="59" spans="2:15" ht="15.75" customHeight="1">
      <c r="B59" s="182"/>
      <c r="C59" s="182"/>
      <c r="D59" s="182"/>
      <c r="E59" s="182"/>
      <c r="F59" s="182"/>
      <c r="G59" s="182"/>
      <c r="J59" s="189" t="s">
        <v>97</v>
      </c>
      <c r="K59" s="189"/>
      <c r="L59" s="189"/>
      <c r="M59" s="189"/>
      <c r="N59" s="189"/>
      <c r="O59" s="132"/>
    </row>
    <row r="60" spans="2:15" ht="15.75" customHeight="1">
      <c r="B60" s="131" t="s">
        <v>98</v>
      </c>
      <c r="C60" s="131"/>
      <c r="D60" s="132"/>
      <c r="E60" s="132"/>
      <c r="F60" s="132"/>
      <c r="G60" s="132"/>
      <c r="J60" s="189"/>
      <c r="K60" s="189"/>
      <c r="L60" s="189"/>
      <c r="M60" s="189"/>
      <c r="N60" s="189"/>
      <c r="O60" s="132"/>
    </row>
    <row r="61" spans="2:15" ht="15.6" customHeight="1">
      <c r="B61" s="182"/>
      <c r="C61" s="182"/>
      <c r="D61" s="182"/>
      <c r="E61" s="182"/>
      <c r="F61" s="170"/>
      <c r="G61" s="170"/>
      <c r="J61" s="146" t="s">
        <v>23</v>
      </c>
      <c r="K61" s="155" t="s">
        <v>99</v>
      </c>
      <c r="L61" s="152" t="s">
        <v>100</v>
      </c>
      <c r="M61" s="171"/>
      <c r="N61" s="152" t="s">
        <v>26</v>
      </c>
      <c r="O61" s="132"/>
    </row>
    <row r="62" spans="2:15" ht="15.75" customHeight="1">
      <c r="B62" s="131" t="s">
        <v>38</v>
      </c>
      <c r="F62" s="131" t="s">
        <v>39</v>
      </c>
      <c r="G62" s="131" t="s">
        <v>40</v>
      </c>
      <c r="J62" s="132" t="s">
        <v>101</v>
      </c>
      <c r="K62" s="132" t="s">
        <v>28</v>
      </c>
      <c r="L62" s="152" t="s">
        <v>102</v>
      </c>
      <c r="M62" s="171" t="s">
        <v>103</v>
      </c>
      <c r="N62" s="171"/>
      <c r="O62" s="132"/>
    </row>
    <row r="63" spans="2:15" ht="15.75" customHeight="1">
      <c r="J63" s="146" t="s">
        <v>104</v>
      </c>
      <c r="K63" s="146" t="s">
        <v>105</v>
      </c>
      <c r="L63" s="167"/>
      <c r="M63" s="125"/>
      <c r="N63" s="125"/>
      <c r="O63" s="132"/>
    </row>
    <row r="64" spans="2:15" ht="15.75" customHeight="1">
      <c r="J64" s="189" t="s">
        <v>106</v>
      </c>
      <c r="K64" s="189"/>
      <c r="L64" s="189"/>
      <c r="M64" s="189"/>
      <c r="N64" s="189"/>
      <c r="O64" s="168"/>
    </row>
    <row r="65" spans="2:15" ht="25.15" customHeight="1">
      <c r="J65" s="189"/>
      <c r="K65" s="189"/>
      <c r="L65" s="189"/>
      <c r="M65" s="189"/>
      <c r="N65" s="189"/>
      <c r="O65" s="168"/>
    </row>
    <row r="66" spans="2:15" ht="15.6" customHeight="1">
      <c r="J66" s="169"/>
      <c r="K66" s="174"/>
      <c r="L66" s="174"/>
      <c r="M66" s="174"/>
      <c r="N66" s="174"/>
      <c r="O66" s="168"/>
    </row>
    <row r="67" spans="2:15" ht="15.75" customHeight="1"/>
    <row r="68" spans="2:15" ht="15" hidden="1" customHeight="1">
      <c r="J68" s="146"/>
    </row>
    <row r="71" spans="2:15" hidden="1">
      <c r="B71" s="131"/>
      <c r="C71" s="131"/>
      <c r="D71" s="132"/>
      <c r="E71" s="132"/>
      <c r="F71" s="132"/>
      <c r="G71" s="132"/>
    </row>
    <row r="72" spans="2:15" hidden="1">
      <c r="B72" s="140"/>
      <c r="C72" s="140"/>
      <c r="D72" s="140"/>
      <c r="E72" s="140"/>
      <c r="F72" s="140"/>
      <c r="G72" s="140"/>
    </row>
    <row r="73" spans="2:15" hidden="1">
      <c r="B73" s="131"/>
      <c r="C73" s="131"/>
      <c r="D73" s="132"/>
      <c r="E73" s="132"/>
      <c r="F73" s="132"/>
      <c r="G73" s="132"/>
    </row>
  </sheetData>
  <sheetProtection algorithmName="SHA-512" hashValue="db40cAbMQfp4sDyetxuxvIPhI/ng591eK/SCQPa+xc8Th6knreqhrnPP/KUIJmg4yc1pRrpFjCXOxBeFXfRJ7Q==" saltValue="BvNIQ2jM+9YF3iQjP4uNoA==" spinCount="100000" sheet="1"/>
  <mergeCells count="44">
    <mergeCell ref="J64:N65"/>
    <mergeCell ref="B51:E51"/>
    <mergeCell ref="J51:N51"/>
    <mergeCell ref="J52:K52"/>
    <mergeCell ref="B53:E53"/>
    <mergeCell ref="F53:G53"/>
    <mergeCell ref="J54:K54"/>
    <mergeCell ref="L54:N54"/>
    <mergeCell ref="J56:N57"/>
    <mergeCell ref="M58:N58"/>
    <mergeCell ref="B59:G59"/>
    <mergeCell ref="J59:N60"/>
    <mergeCell ref="B61:E61"/>
    <mergeCell ref="J50:N50"/>
    <mergeCell ref="K33:M33"/>
    <mergeCell ref="B34:G34"/>
    <mergeCell ref="B38:E38"/>
    <mergeCell ref="J38:N38"/>
    <mergeCell ref="J40:N40"/>
    <mergeCell ref="J42:L42"/>
    <mergeCell ref="J44:N44"/>
    <mergeCell ref="F45:G45"/>
    <mergeCell ref="J46:K46"/>
    <mergeCell ref="J47:N49"/>
    <mergeCell ref="B49:G49"/>
    <mergeCell ref="B32:E32"/>
    <mergeCell ref="E15:G15"/>
    <mergeCell ref="M16:N16"/>
    <mergeCell ref="J20:N20"/>
    <mergeCell ref="J22:K22"/>
    <mergeCell ref="L22:N22"/>
    <mergeCell ref="C24:G24"/>
    <mergeCell ref="J24:N24"/>
    <mergeCell ref="B26:G26"/>
    <mergeCell ref="J26:N26"/>
    <mergeCell ref="B28:G28"/>
    <mergeCell ref="J28:L28"/>
    <mergeCell ref="B30:G30"/>
    <mergeCell ref="B12:G14"/>
    <mergeCell ref="A1:N4"/>
    <mergeCell ref="A6:H9"/>
    <mergeCell ref="J8:N8"/>
    <mergeCell ref="J10:K10"/>
    <mergeCell ref="L10:N10"/>
  </mergeCells>
  <pageMargins left="0.25" right="0.25" top="0.75" bottom="0.75" header="0.3" footer="0.3"/>
  <pageSetup scale="6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152"/>
  <sheetViews>
    <sheetView workbookViewId="0">
      <selection activeCell="B16" sqref="B16"/>
    </sheetView>
  </sheetViews>
  <sheetFormatPr defaultRowHeight="14.45"/>
  <cols>
    <col min="2" max="2" width="20.85546875" customWidth="1"/>
    <col min="3" max="3" width="15.42578125" customWidth="1"/>
    <col min="5" max="5" width="11.7109375" customWidth="1"/>
    <col min="6" max="6" width="17.140625" customWidth="1"/>
    <col min="9" max="9" width="15.28515625" customWidth="1"/>
  </cols>
  <sheetData>
    <row r="1" spans="1:20">
      <c r="A1" s="66" t="s">
        <v>107</v>
      </c>
      <c r="B1" s="34"/>
      <c r="C1" s="34"/>
    </row>
    <row r="2" spans="1:20">
      <c r="A2" s="34"/>
      <c r="B2" s="34"/>
      <c r="C2" s="34"/>
    </row>
    <row r="3" spans="1:20" s="50" customFormat="1" ht="15" thickBot="1">
      <c r="B3" s="105" t="s">
        <v>108</v>
      </c>
    </row>
    <row r="4" spans="1:20">
      <c r="B4" s="67" t="s">
        <v>109</v>
      </c>
      <c r="C4" s="68"/>
      <c r="D4" s="68"/>
      <c r="E4" s="68"/>
      <c r="F4" s="68"/>
      <c r="G4" s="68"/>
      <c r="H4" s="68"/>
      <c r="I4" s="68"/>
      <c r="J4" s="68"/>
      <c r="K4" s="68"/>
      <c r="L4" s="68"/>
      <c r="M4" s="68"/>
      <c r="N4" s="68"/>
      <c r="O4" s="68"/>
      <c r="P4" s="68"/>
      <c r="Q4" s="68"/>
      <c r="R4" s="68"/>
      <c r="S4" s="68"/>
      <c r="T4" s="69"/>
    </row>
    <row r="5" spans="1:20">
      <c r="B5" s="70" t="s">
        <v>110</v>
      </c>
      <c r="C5" s="71"/>
      <c r="D5" s="71"/>
      <c r="E5" s="71"/>
      <c r="F5" s="71"/>
      <c r="G5" s="71"/>
      <c r="H5" s="71"/>
      <c r="I5" s="71"/>
      <c r="J5" s="71"/>
      <c r="K5" s="71"/>
      <c r="L5" s="71"/>
      <c r="M5" s="71"/>
      <c r="N5" s="71"/>
      <c r="O5" s="71"/>
      <c r="P5" s="71"/>
      <c r="Q5" s="71"/>
      <c r="R5" s="71"/>
      <c r="S5" s="71"/>
      <c r="T5" s="72"/>
    </row>
    <row r="6" spans="1:20">
      <c r="B6" s="70" t="s">
        <v>111</v>
      </c>
      <c r="C6" s="71"/>
      <c r="D6" s="71"/>
      <c r="E6" s="71"/>
      <c r="F6" s="71"/>
      <c r="G6" s="71"/>
      <c r="H6" s="71"/>
      <c r="I6" s="71"/>
      <c r="J6" s="71"/>
      <c r="K6" s="71"/>
      <c r="L6" s="71"/>
      <c r="M6" s="71"/>
      <c r="N6" s="71"/>
      <c r="O6" s="71"/>
      <c r="P6" s="71"/>
      <c r="Q6" s="71"/>
      <c r="R6" s="71"/>
      <c r="S6" s="71"/>
      <c r="T6" s="72"/>
    </row>
    <row r="7" spans="1:20">
      <c r="B7" s="70" t="s">
        <v>112</v>
      </c>
      <c r="C7" s="71"/>
      <c r="D7" s="71"/>
      <c r="E7" s="71"/>
      <c r="F7" s="71"/>
      <c r="G7" s="71"/>
      <c r="H7" s="71"/>
      <c r="I7" s="71"/>
      <c r="J7" s="71"/>
      <c r="K7" s="71"/>
      <c r="L7" s="71"/>
      <c r="M7" s="71"/>
      <c r="N7" s="71"/>
      <c r="O7" s="71"/>
      <c r="P7" s="71"/>
      <c r="Q7" s="71"/>
      <c r="R7" s="71"/>
      <c r="S7" s="71"/>
      <c r="T7" s="72"/>
    </row>
    <row r="8" spans="1:20">
      <c r="B8" s="70" t="s">
        <v>113</v>
      </c>
      <c r="C8" s="71"/>
      <c r="D8" s="71"/>
      <c r="E8" s="71"/>
      <c r="F8" s="71"/>
      <c r="G8" s="71"/>
      <c r="H8" s="71"/>
      <c r="I8" s="71"/>
      <c r="J8" s="71"/>
      <c r="K8" s="71"/>
      <c r="L8" s="71"/>
      <c r="M8" s="71"/>
      <c r="N8" s="71"/>
      <c r="O8" s="71"/>
      <c r="P8" s="71"/>
      <c r="Q8" s="71"/>
      <c r="R8" s="71"/>
      <c r="S8" s="71"/>
      <c r="T8" s="72"/>
    </row>
    <row r="9" spans="1:20" ht="15" thickBot="1">
      <c r="B9" s="73" t="s">
        <v>114</v>
      </c>
      <c r="C9" s="74"/>
      <c r="D9" s="74"/>
      <c r="E9" s="74"/>
      <c r="F9" s="74"/>
      <c r="G9" s="74"/>
      <c r="H9" s="74"/>
      <c r="I9" s="74"/>
      <c r="J9" s="74"/>
      <c r="K9" s="74"/>
      <c r="L9" s="74"/>
      <c r="M9" s="74"/>
      <c r="N9" s="74"/>
      <c r="O9" s="74"/>
      <c r="P9" s="74"/>
      <c r="Q9" s="74"/>
      <c r="R9" s="74"/>
      <c r="S9" s="74"/>
      <c r="T9" s="75"/>
    </row>
    <row r="10" spans="1:20" s="50" customFormat="1">
      <c r="B10"/>
    </row>
    <row r="11" spans="1:20" s="50" customFormat="1">
      <c r="A11"/>
      <c r="B11"/>
      <c r="C11"/>
      <c r="D11"/>
      <c r="E11"/>
      <c r="F11"/>
      <c r="G11"/>
      <c r="H11"/>
      <c r="I11"/>
      <c r="J11"/>
      <c r="K11"/>
      <c r="L11"/>
      <c r="M11"/>
      <c r="N11"/>
      <c r="O11"/>
    </row>
    <row r="12" spans="1:20" s="50" customFormat="1">
      <c r="A12"/>
      <c r="B12"/>
      <c r="C12"/>
      <c r="D12"/>
      <c r="E12"/>
      <c r="F12"/>
      <c r="G12"/>
      <c r="H12"/>
      <c r="I12"/>
      <c r="J12"/>
      <c r="K12"/>
      <c r="L12"/>
      <c r="M12"/>
      <c r="N12"/>
      <c r="O12"/>
    </row>
    <row r="13" spans="1:20" s="50" customFormat="1">
      <c r="A13"/>
      <c r="B13"/>
      <c r="C13"/>
      <c r="D13"/>
      <c r="E13"/>
      <c r="F13"/>
      <c r="G13"/>
      <c r="H13"/>
      <c r="I13"/>
      <c r="J13"/>
      <c r="K13"/>
      <c r="L13"/>
      <c r="M13"/>
      <c r="N13"/>
      <c r="O13"/>
    </row>
    <row r="14" spans="1:20" s="50" customFormat="1">
      <c r="A14"/>
      <c r="B14"/>
      <c r="C14"/>
      <c r="D14"/>
      <c r="E14"/>
      <c r="F14"/>
      <c r="G14"/>
      <c r="H14"/>
      <c r="I14"/>
      <c r="J14"/>
      <c r="K14"/>
      <c r="L14"/>
      <c r="M14"/>
      <c r="N14"/>
      <c r="O14"/>
    </row>
    <row r="15" spans="1:20" s="50" customFormat="1">
      <c r="A15"/>
      <c r="B15"/>
      <c r="C15"/>
      <c r="D15"/>
      <c r="E15"/>
      <c r="F15"/>
      <c r="G15"/>
      <c r="H15"/>
      <c r="I15"/>
      <c r="J15"/>
      <c r="K15"/>
      <c r="L15"/>
      <c r="M15"/>
      <c r="N15"/>
      <c r="O15"/>
    </row>
    <row r="16" spans="1:20" s="50" customFormat="1">
      <c r="A16"/>
      <c r="B16"/>
      <c r="C16"/>
      <c r="D16"/>
      <c r="E16"/>
      <c r="F16"/>
      <c r="G16"/>
      <c r="H16"/>
      <c r="I16"/>
      <c r="J16"/>
      <c r="K16"/>
      <c r="L16"/>
      <c r="M16"/>
      <c r="N16"/>
      <c r="O16"/>
    </row>
    <row r="17" spans="1:15" s="50" customFormat="1">
      <c r="A17"/>
      <c r="B17"/>
      <c r="C17"/>
      <c r="D17"/>
      <c r="E17"/>
      <c r="F17"/>
      <c r="G17"/>
      <c r="H17"/>
      <c r="I17"/>
      <c r="J17"/>
      <c r="K17"/>
      <c r="L17"/>
      <c r="M17"/>
      <c r="N17"/>
      <c r="O17"/>
    </row>
    <row r="18" spans="1:15" s="50" customFormat="1">
      <c r="A18"/>
      <c r="B18"/>
      <c r="C18"/>
      <c r="D18"/>
      <c r="E18"/>
      <c r="F18"/>
      <c r="G18"/>
      <c r="H18"/>
      <c r="I18"/>
      <c r="J18"/>
      <c r="K18"/>
      <c r="L18"/>
      <c r="M18"/>
      <c r="N18"/>
      <c r="O18"/>
    </row>
    <row r="19" spans="1:15" s="50" customFormat="1">
      <c r="A19"/>
      <c r="B19"/>
      <c r="C19"/>
      <c r="D19"/>
      <c r="E19"/>
      <c r="F19"/>
      <c r="G19"/>
      <c r="H19"/>
      <c r="I19"/>
      <c r="J19"/>
      <c r="K19"/>
      <c r="L19"/>
      <c r="M19"/>
      <c r="N19"/>
      <c r="O19"/>
    </row>
    <row r="20" spans="1:15" s="50" customFormat="1">
      <c r="A20"/>
      <c r="B20"/>
      <c r="C20"/>
      <c r="D20"/>
      <c r="E20"/>
      <c r="F20"/>
      <c r="G20"/>
      <c r="H20"/>
      <c r="I20"/>
      <c r="J20"/>
      <c r="K20"/>
      <c r="L20"/>
      <c r="M20"/>
      <c r="N20"/>
      <c r="O20"/>
    </row>
    <row r="21" spans="1:15" s="50" customFormat="1">
      <c r="A21"/>
      <c r="B21"/>
      <c r="C21"/>
      <c r="D21"/>
      <c r="E21"/>
      <c r="F21"/>
      <c r="G21"/>
      <c r="H21"/>
      <c r="I21"/>
      <c r="J21"/>
      <c r="K21"/>
      <c r="L21"/>
      <c r="M21"/>
      <c r="N21"/>
      <c r="O21"/>
    </row>
    <row r="22" spans="1:15" s="50" customFormat="1">
      <c r="A22"/>
      <c r="B22"/>
      <c r="C22"/>
      <c r="D22"/>
      <c r="E22"/>
      <c r="F22"/>
      <c r="G22"/>
      <c r="H22"/>
      <c r="I22"/>
      <c r="J22"/>
      <c r="K22"/>
      <c r="L22"/>
      <c r="M22"/>
      <c r="N22"/>
      <c r="O22"/>
    </row>
    <row r="23" spans="1:15" s="50" customFormat="1">
      <c r="A23"/>
      <c r="B23"/>
      <c r="C23"/>
      <c r="D23"/>
      <c r="E23"/>
      <c r="F23"/>
      <c r="G23"/>
      <c r="H23"/>
      <c r="I23"/>
      <c r="J23"/>
      <c r="K23"/>
      <c r="L23"/>
      <c r="M23"/>
      <c r="N23"/>
      <c r="O23"/>
    </row>
    <row r="24" spans="1:15" s="50" customFormat="1">
      <c r="A24"/>
      <c r="B24"/>
      <c r="C24"/>
      <c r="D24"/>
      <c r="E24"/>
      <c r="F24"/>
      <c r="G24"/>
      <c r="H24"/>
      <c r="I24"/>
      <c r="J24"/>
      <c r="K24"/>
      <c r="L24"/>
      <c r="M24"/>
      <c r="N24"/>
      <c r="O24"/>
    </row>
    <row r="25" spans="1:15" s="50" customFormat="1">
      <c r="A25"/>
      <c r="B25"/>
      <c r="C25"/>
      <c r="D25"/>
      <c r="E25"/>
      <c r="F25"/>
      <c r="G25"/>
      <c r="H25"/>
      <c r="I25"/>
      <c r="J25"/>
      <c r="K25"/>
      <c r="L25"/>
      <c r="M25"/>
      <c r="N25"/>
      <c r="O25"/>
    </row>
    <row r="26" spans="1:15" s="50" customFormat="1">
      <c r="A26"/>
      <c r="B26"/>
      <c r="C26"/>
      <c r="D26"/>
      <c r="E26"/>
      <c r="F26"/>
      <c r="G26"/>
      <c r="H26"/>
      <c r="I26"/>
      <c r="J26"/>
      <c r="K26"/>
      <c r="L26"/>
      <c r="M26"/>
      <c r="N26"/>
      <c r="O26"/>
    </row>
    <row r="27" spans="1:15" s="50" customFormat="1">
      <c r="A27"/>
      <c r="B27"/>
      <c r="C27"/>
      <c r="D27"/>
      <c r="E27"/>
      <c r="F27"/>
      <c r="G27"/>
      <c r="H27"/>
      <c r="I27"/>
      <c r="J27"/>
      <c r="K27"/>
      <c r="L27"/>
      <c r="M27"/>
      <c r="N27"/>
      <c r="O27"/>
    </row>
    <row r="28" spans="1:15" s="50" customFormat="1">
      <c r="A28"/>
      <c r="B28"/>
      <c r="C28"/>
      <c r="D28"/>
      <c r="E28"/>
      <c r="F28"/>
      <c r="G28"/>
      <c r="H28"/>
      <c r="I28"/>
      <c r="J28"/>
      <c r="K28"/>
      <c r="L28"/>
      <c r="M28"/>
      <c r="N28"/>
      <c r="O28"/>
    </row>
    <row r="29" spans="1:15" s="50" customFormat="1">
      <c r="A29"/>
      <c r="B29"/>
      <c r="C29"/>
      <c r="D29"/>
      <c r="E29"/>
      <c r="F29"/>
      <c r="G29"/>
      <c r="H29"/>
      <c r="I29"/>
      <c r="J29"/>
      <c r="K29"/>
      <c r="L29"/>
      <c r="M29"/>
      <c r="N29"/>
      <c r="O29"/>
    </row>
    <row r="30" spans="1:15" s="50" customFormat="1">
      <c r="A30"/>
      <c r="B30"/>
      <c r="C30"/>
      <c r="D30"/>
      <c r="E30"/>
      <c r="F30"/>
      <c r="G30"/>
      <c r="H30"/>
      <c r="I30"/>
      <c r="J30"/>
      <c r="K30"/>
      <c r="L30"/>
      <c r="M30"/>
      <c r="N30"/>
      <c r="O30"/>
    </row>
    <row r="31" spans="1:15" s="50" customFormat="1">
      <c r="A31"/>
      <c r="B31"/>
      <c r="C31"/>
      <c r="D31"/>
      <c r="E31"/>
      <c r="F31"/>
      <c r="G31"/>
      <c r="H31"/>
      <c r="I31"/>
      <c r="J31"/>
      <c r="K31"/>
      <c r="L31"/>
      <c r="M31"/>
      <c r="N31"/>
      <c r="O31"/>
    </row>
    <row r="32" spans="1:15" s="50" customFormat="1">
      <c r="A32"/>
      <c r="B32"/>
      <c r="C32"/>
      <c r="D32"/>
      <c r="E32"/>
      <c r="F32"/>
      <c r="G32"/>
      <c r="H32"/>
      <c r="I32"/>
      <c r="J32"/>
      <c r="K32"/>
      <c r="L32"/>
      <c r="M32"/>
      <c r="N32"/>
      <c r="O32"/>
    </row>
    <row r="33" spans="1:15" s="50" customFormat="1">
      <c r="A33"/>
      <c r="B33"/>
      <c r="C33"/>
      <c r="D33"/>
      <c r="E33"/>
      <c r="F33"/>
      <c r="G33"/>
      <c r="H33"/>
      <c r="I33"/>
      <c r="J33"/>
      <c r="K33"/>
      <c r="L33"/>
      <c r="M33"/>
      <c r="N33"/>
      <c r="O33"/>
    </row>
    <row r="34" spans="1:15" s="50" customFormat="1">
      <c r="A34"/>
      <c r="B34"/>
      <c r="C34"/>
      <c r="D34"/>
      <c r="E34"/>
      <c r="F34"/>
      <c r="G34"/>
      <c r="H34"/>
      <c r="I34"/>
      <c r="J34"/>
      <c r="K34"/>
      <c r="L34"/>
      <c r="M34"/>
      <c r="N34"/>
      <c r="O34"/>
    </row>
    <row r="35" spans="1:15" s="50" customFormat="1">
      <c r="A35"/>
      <c r="B35"/>
      <c r="C35"/>
      <c r="D35"/>
      <c r="E35"/>
      <c r="F35"/>
      <c r="G35"/>
      <c r="H35"/>
      <c r="I35"/>
      <c r="J35"/>
      <c r="K35"/>
      <c r="L35"/>
      <c r="M35"/>
      <c r="N35"/>
      <c r="O35"/>
    </row>
    <row r="36" spans="1:15" s="50" customFormat="1">
      <c r="A36"/>
      <c r="B36"/>
      <c r="C36"/>
      <c r="D36"/>
      <c r="E36"/>
      <c r="F36"/>
      <c r="G36"/>
      <c r="H36"/>
      <c r="I36"/>
      <c r="J36"/>
      <c r="K36"/>
      <c r="L36"/>
      <c r="M36"/>
      <c r="N36"/>
      <c r="O36"/>
    </row>
    <row r="37" spans="1:15" s="50" customFormat="1">
      <c r="A37"/>
      <c r="B37"/>
      <c r="C37"/>
      <c r="D37"/>
      <c r="E37"/>
      <c r="F37"/>
      <c r="G37"/>
      <c r="H37"/>
      <c r="I37"/>
      <c r="J37"/>
      <c r="K37"/>
      <c r="L37"/>
      <c r="M37"/>
      <c r="N37"/>
      <c r="O37"/>
    </row>
    <row r="38" spans="1:15" s="50" customFormat="1">
      <c r="A38"/>
      <c r="B38"/>
      <c r="C38"/>
      <c r="D38"/>
      <c r="E38"/>
      <c r="F38"/>
      <c r="G38"/>
      <c r="H38"/>
      <c r="I38"/>
      <c r="J38"/>
      <c r="K38"/>
      <c r="L38"/>
      <c r="M38"/>
      <c r="N38"/>
      <c r="O38"/>
    </row>
    <row r="39" spans="1:15" s="50" customFormat="1">
      <c r="A39"/>
      <c r="B39"/>
      <c r="C39"/>
      <c r="D39"/>
      <c r="E39"/>
      <c r="F39"/>
      <c r="G39"/>
      <c r="H39"/>
      <c r="I39"/>
      <c r="J39"/>
      <c r="K39"/>
      <c r="L39"/>
      <c r="M39"/>
      <c r="N39"/>
      <c r="O39"/>
    </row>
    <row r="40" spans="1:15" s="50" customFormat="1">
      <c r="A40"/>
      <c r="B40"/>
      <c r="C40"/>
      <c r="D40"/>
      <c r="E40"/>
      <c r="F40"/>
      <c r="G40"/>
      <c r="H40"/>
      <c r="I40"/>
      <c r="J40"/>
      <c r="K40"/>
      <c r="L40"/>
      <c r="M40"/>
      <c r="N40"/>
      <c r="O40"/>
    </row>
    <row r="41" spans="1:15" s="50" customFormat="1">
      <c r="A41"/>
      <c r="B41"/>
      <c r="C41"/>
      <c r="D41"/>
      <c r="E41"/>
      <c r="F41"/>
      <c r="G41"/>
      <c r="H41"/>
      <c r="I41"/>
      <c r="J41"/>
      <c r="K41"/>
      <c r="L41"/>
      <c r="M41"/>
      <c r="N41"/>
      <c r="O41"/>
    </row>
    <row r="42" spans="1:15" s="50" customFormat="1">
      <c r="A42"/>
      <c r="B42"/>
      <c r="C42"/>
      <c r="D42"/>
      <c r="E42"/>
      <c r="F42"/>
      <c r="G42"/>
      <c r="H42"/>
      <c r="I42"/>
      <c r="J42"/>
      <c r="K42"/>
      <c r="L42"/>
      <c r="M42"/>
      <c r="N42"/>
      <c r="O42"/>
    </row>
    <row r="43" spans="1:15" s="50" customFormat="1">
      <c r="A43"/>
      <c r="B43"/>
      <c r="C43"/>
      <c r="D43"/>
      <c r="E43"/>
      <c r="F43"/>
      <c r="G43"/>
      <c r="H43"/>
      <c r="I43"/>
      <c r="J43"/>
      <c r="K43"/>
      <c r="L43"/>
      <c r="M43"/>
      <c r="N43"/>
      <c r="O43"/>
    </row>
    <row r="44" spans="1:15" s="50" customFormat="1">
      <c r="A44"/>
      <c r="B44"/>
      <c r="C44"/>
      <c r="D44"/>
      <c r="E44"/>
      <c r="F44"/>
      <c r="G44"/>
      <c r="H44"/>
      <c r="I44"/>
      <c r="J44"/>
      <c r="K44"/>
      <c r="L44"/>
      <c r="M44"/>
      <c r="N44"/>
      <c r="O44"/>
    </row>
    <row r="45" spans="1:15" s="50" customFormat="1">
      <c r="A45"/>
      <c r="B45"/>
      <c r="C45"/>
      <c r="D45"/>
      <c r="E45"/>
      <c r="F45"/>
      <c r="G45"/>
      <c r="H45"/>
      <c r="I45"/>
      <c r="J45"/>
      <c r="K45"/>
      <c r="L45"/>
      <c r="M45"/>
      <c r="N45"/>
      <c r="O45"/>
    </row>
    <row r="46" spans="1:15" s="50" customFormat="1">
      <c r="A46"/>
      <c r="B46"/>
      <c r="C46"/>
      <c r="D46"/>
      <c r="E46"/>
      <c r="F46"/>
      <c r="G46"/>
      <c r="H46"/>
      <c r="I46"/>
      <c r="J46"/>
      <c r="K46"/>
      <c r="L46"/>
      <c r="M46"/>
      <c r="N46"/>
      <c r="O46"/>
    </row>
    <row r="47" spans="1:15" s="50" customFormat="1">
      <c r="A47"/>
      <c r="B47"/>
      <c r="C47"/>
      <c r="D47"/>
      <c r="E47"/>
      <c r="F47"/>
      <c r="G47"/>
      <c r="H47"/>
      <c r="I47"/>
      <c r="J47"/>
      <c r="K47"/>
      <c r="L47"/>
      <c r="M47"/>
      <c r="N47"/>
      <c r="O47"/>
    </row>
    <row r="48" spans="1:15" s="50" customFormat="1">
      <c r="A48"/>
      <c r="B48"/>
      <c r="C48"/>
      <c r="D48"/>
      <c r="E48"/>
      <c r="F48"/>
      <c r="G48"/>
      <c r="H48"/>
      <c r="I48"/>
      <c r="J48"/>
      <c r="K48"/>
      <c r="L48"/>
      <c r="M48"/>
      <c r="N48"/>
      <c r="O48"/>
    </row>
    <row r="49" spans="1:15" s="50" customFormat="1">
      <c r="A49"/>
      <c r="B49"/>
      <c r="C49"/>
      <c r="D49"/>
      <c r="E49"/>
      <c r="F49"/>
      <c r="G49"/>
      <c r="H49"/>
      <c r="I49"/>
      <c r="J49"/>
      <c r="K49"/>
      <c r="L49"/>
      <c r="M49"/>
      <c r="N49"/>
      <c r="O49"/>
    </row>
    <row r="50" spans="1:15" s="50" customFormat="1">
      <c r="A50"/>
      <c r="B50"/>
      <c r="C50"/>
      <c r="D50"/>
      <c r="E50"/>
      <c r="F50"/>
      <c r="G50"/>
      <c r="H50"/>
      <c r="I50"/>
      <c r="J50"/>
      <c r="K50"/>
      <c r="L50"/>
      <c r="M50"/>
      <c r="N50"/>
      <c r="O50"/>
    </row>
    <row r="51" spans="1:15" s="50" customFormat="1">
      <c r="A51"/>
      <c r="B51"/>
      <c r="C51"/>
      <c r="D51"/>
      <c r="E51"/>
      <c r="F51"/>
      <c r="G51"/>
      <c r="H51"/>
      <c r="I51"/>
      <c r="J51"/>
      <c r="K51"/>
      <c r="L51"/>
      <c r="M51"/>
      <c r="N51"/>
      <c r="O51"/>
    </row>
    <row r="52" spans="1:15" s="50" customFormat="1">
      <c r="A52"/>
      <c r="B52"/>
      <c r="C52"/>
      <c r="D52"/>
      <c r="E52"/>
      <c r="F52"/>
      <c r="G52"/>
      <c r="H52"/>
      <c r="I52"/>
      <c r="J52"/>
      <c r="K52"/>
      <c r="L52"/>
      <c r="M52"/>
      <c r="N52"/>
      <c r="O52"/>
    </row>
    <row r="53" spans="1:15" s="50" customFormat="1">
      <c r="A53"/>
      <c r="B53"/>
      <c r="C53"/>
      <c r="D53"/>
      <c r="E53"/>
      <c r="F53"/>
      <c r="G53"/>
      <c r="H53"/>
      <c r="I53"/>
      <c r="J53"/>
      <c r="K53"/>
      <c r="L53"/>
      <c r="M53"/>
      <c r="N53"/>
      <c r="O53"/>
    </row>
    <row r="54" spans="1:15" s="50" customFormat="1">
      <c r="A54"/>
      <c r="B54"/>
      <c r="C54"/>
      <c r="D54"/>
      <c r="E54"/>
      <c r="F54"/>
      <c r="G54"/>
      <c r="H54"/>
      <c r="I54"/>
      <c r="J54"/>
      <c r="K54"/>
      <c r="L54"/>
      <c r="M54"/>
      <c r="N54"/>
      <c r="O54"/>
    </row>
    <row r="55" spans="1:15" s="50" customFormat="1">
      <c r="A55"/>
      <c r="B55"/>
      <c r="C55"/>
      <c r="D55"/>
      <c r="E55"/>
      <c r="F55"/>
      <c r="G55"/>
      <c r="H55"/>
      <c r="I55"/>
      <c r="J55"/>
      <c r="K55"/>
      <c r="L55"/>
      <c r="M55"/>
      <c r="N55"/>
      <c r="O55"/>
    </row>
    <row r="56" spans="1:15" s="50" customFormat="1">
      <c r="A56"/>
      <c r="B56"/>
      <c r="C56"/>
      <c r="D56"/>
      <c r="E56"/>
      <c r="F56"/>
      <c r="G56"/>
      <c r="H56"/>
      <c r="I56"/>
      <c r="J56"/>
      <c r="K56"/>
      <c r="L56"/>
      <c r="M56"/>
      <c r="N56"/>
      <c r="O56"/>
    </row>
    <row r="57" spans="1:15" s="50" customFormat="1">
      <c r="A57"/>
      <c r="B57"/>
      <c r="C57"/>
      <c r="D57"/>
      <c r="E57"/>
      <c r="F57"/>
      <c r="G57"/>
      <c r="H57"/>
      <c r="I57"/>
      <c r="J57"/>
      <c r="K57"/>
      <c r="L57"/>
      <c r="M57"/>
      <c r="N57"/>
      <c r="O57"/>
    </row>
    <row r="58" spans="1:15" s="50" customFormat="1">
      <c r="A58"/>
      <c r="B58"/>
      <c r="C58"/>
      <c r="D58"/>
      <c r="E58"/>
      <c r="F58"/>
      <c r="G58"/>
      <c r="H58"/>
      <c r="I58"/>
      <c r="J58"/>
      <c r="K58"/>
      <c r="L58"/>
      <c r="M58"/>
      <c r="N58"/>
      <c r="O58"/>
    </row>
    <row r="59" spans="1:15" s="50" customFormat="1">
      <c r="A59"/>
      <c r="B59"/>
      <c r="C59"/>
      <c r="D59"/>
      <c r="E59"/>
      <c r="F59"/>
      <c r="G59"/>
      <c r="H59"/>
      <c r="I59"/>
      <c r="J59"/>
      <c r="K59"/>
      <c r="L59"/>
      <c r="M59"/>
      <c r="N59"/>
      <c r="O59"/>
    </row>
    <row r="60" spans="1:15" s="50" customFormat="1">
      <c r="A60"/>
      <c r="B60"/>
      <c r="C60"/>
      <c r="D60"/>
      <c r="E60"/>
      <c r="F60"/>
      <c r="G60"/>
      <c r="H60"/>
      <c r="I60"/>
      <c r="J60"/>
      <c r="K60"/>
      <c r="L60"/>
      <c r="M60"/>
      <c r="N60"/>
      <c r="O60"/>
    </row>
    <row r="61" spans="1:15" s="50" customFormat="1">
      <c r="A61"/>
      <c r="B61"/>
      <c r="C61"/>
      <c r="D61"/>
      <c r="E61"/>
      <c r="F61"/>
      <c r="G61"/>
      <c r="H61"/>
      <c r="I61"/>
      <c r="J61"/>
      <c r="K61"/>
      <c r="L61"/>
      <c r="M61"/>
      <c r="N61"/>
      <c r="O61"/>
    </row>
    <row r="62" spans="1:15" s="50" customFormat="1">
      <c r="A62"/>
      <c r="B62"/>
      <c r="C62"/>
      <c r="D62"/>
      <c r="E62"/>
      <c r="F62"/>
      <c r="G62"/>
      <c r="H62"/>
      <c r="I62"/>
      <c r="J62"/>
      <c r="K62"/>
      <c r="L62"/>
      <c r="M62"/>
      <c r="N62"/>
      <c r="O62"/>
    </row>
    <row r="63" spans="1:15" s="50" customFormat="1">
      <c r="A63"/>
      <c r="B63"/>
      <c r="C63"/>
      <c r="D63"/>
      <c r="E63"/>
      <c r="F63"/>
      <c r="G63"/>
      <c r="H63"/>
      <c r="I63"/>
      <c r="J63"/>
      <c r="K63"/>
      <c r="L63"/>
      <c r="M63"/>
      <c r="N63"/>
      <c r="O63"/>
    </row>
    <row r="64" spans="1:15" s="50" customFormat="1">
      <c r="A64"/>
      <c r="B64"/>
      <c r="C64"/>
      <c r="D64"/>
      <c r="E64"/>
      <c r="F64"/>
      <c r="G64"/>
      <c r="H64"/>
      <c r="I64"/>
      <c r="J64"/>
      <c r="K64"/>
      <c r="L64"/>
      <c r="M64"/>
      <c r="N64"/>
      <c r="O64"/>
    </row>
    <row r="65" spans="1:15" s="50" customFormat="1">
      <c r="A65"/>
      <c r="B65"/>
      <c r="C65"/>
      <c r="D65"/>
      <c r="E65"/>
      <c r="F65"/>
      <c r="G65"/>
      <c r="H65"/>
      <c r="I65"/>
      <c r="J65"/>
      <c r="K65"/>
      <c r="L65"/>
      <c r="M65"/>
      <c r="N65"/>
      <c r="O65"/>
    </row>
    <row r="66" spans="1:15" s="50" customFormat="1">
      <c r="A66"/>
      <c r="B66"/>
      <c r="C66"/>
      <c r="D66"/>
      <c r="E66"/>
      <c r="F66"/>
      <c r="G66"/>
      <c r="H66"/>
      <c r="I66"/>
      <c r="J66"/>
      <c r="K66"/>
      <c r="L66"/>
      <c r="M66"/>
      <c r="N66"/>
      <c r="O66"/>
    </row>
    <row r="67" spans="1:15" s="50" customFormat="1">
      <c r="A67"/>
      <c r="B67"/>
      <c r="C67"/>
      <c r="D67"/>
      <c r="E67"/>
      <c r="F67"/>
      <c r="G67"/>
      <c r="H67"/>
      <c r="I67"/>
      <c r="J67"/>
      <c r="K67"/>
      <c r="L67"/>
      <c r="M67"/>
      <c r="N67"/>
      <c r="O67"/>
    </row>
    <row r="68" spans="1:15" s="50" customFormat="1">
      <c r="A68"/>
      <c r="B68"/>
      <c r="C68"/>
      <c r="D68"/>
      <c r="E68"/>
      <c r="F68"/>
      <c r="G68"/>
      <c r="H68"/>
      <c r="I68"/>
      <c r="J68"/>
      <c r="K68"/>
      <c r="L68"/>
      <c r="M68"/>
      <c r="N68"/>
      <c r="O68"/>
    </row>
    <row r="69" spans="1:15" s="50" customFormat="1">
      <c r="A69"/>
      <c r="B69"/>
      <c r="C69"/>
      <c r="D69"/>
      <c r="E69"/>
      <c r="F69"/>
      <c r="G69"/>
      <c r="H69"/>
      <c r="I69"/>
      <c r="J69"/>
      <c r="K69"/>
      <c r="L69"/>
      <c r="M69"/>
      <c r="N69"/>
      <c r="O69"/>
    </row>
    <row r="70" spans="1:15" s="50" customFormat="1">
      <c r="A70"/>
      <c r="B70"/>
      <c r="C70"/>
      <c r="D70"/>
      <c r="E70"/>
      <c r="F70"/>
      <c r="G70"/>
      <c r="H70"/>
      <c r="I70"/>
      <c r="J70"/>
      <c r="K70"/>
      <c r="L70"/>
      <c r="M70"/>
      <c r="N70"/>
      <c r="O70"/>
    </row>
    <row r="71" spans="1:15" s="50" customFormat="1">
      <c r="A71"/>
      <c r="B71"/>
      <c r="C71"/>
      <c r="D71"/>
      <c r="E71"/>
      <c r="F71"/>
      <c r="G71"/>
      <c r="H71"/>
      <c r="I71"/>
      <c r="J71"/>
      <c r="K71"/>
      <c r="L71"/>
      <c r="M71"/>
      <c r="N71"/>
      <c r="O71"/>
    </row>
    <row r="72" spans="1:15" s="50" customFormat="1">
      <c r="A72"/>
      <c r="B72"/>
      <c r="C72"/>
      <c r="D72"/>
      <c r="E72"/>
      <c r="F72"/>
      <c r="G72"/>
      <c r="H72"/>
      <c r="I72"/>
      <c r="J72"/>
      <c r="K72"/>
      <c r="L72"/>
      <c r="M72"/>
      <c r="N72"/>
      <c r="O72"/>
    </row>
    <row r="73" spans="1:15" s="50" customFormat="1">
      <c r="A73"/>
      <c r="B73"/>
      <c r="C73"/>
      <c r="D73"/>
      <c r="E73"/>
      <c r="F73"/>
      <c r="G73"/>
      <c r="H73"/>
      <c r="I73"/>
      <c r="J73"/>
      <c r="K73"/>
      <c r="L73"/>
      <c r="M73"/>
      <c r="N73"/>
      <c r="O73"/>
    </row>
    <row r="74" spans="1:15" s="50" customFormat="1">
      <c r="A74"/>
      <c r="B74"/>
      <c r="C74"/>
      <c r="D74"/>
      <c r="E74"/>
      <c r="F74"/>
      <c r="G74"/>
      <c r="H74"/>
      <c r="I74"/>
      <c r="J74"/>
      <c r="K74"/>
      <c r="L74"/>
      <c r="M74"/>
      <c r="N74"/>
      <c r="O74"/>
    </row>
    <row r="75" spans="1:15" s="50" customFormat="1">
      <c r="A75"/>
      <c r="B75"/>
      <c r="C75"/>
      <c r="D75"/>
      <c r="E75"/>
      <c r="F75"/>
      <c r="G75"/>
      <c r="H75"/>
      <c r="I75"/>
      <c r="J75"/>
      <c r="K75"/>
      <c r="L75"/>
      <c r="M75"/>
      <c r="N75"/>
      <c r="O75"/>
    </row>
    <row r="76" spans="1:15" s="50" customFormat="1">
      <c r="A76"/>
      <c r="B76"/>
      <c r="C76"/>
      <c r="D76"/>
      <c r="E76"/>
      <c r="F76"/>
      <c r="G76"/>
      <c r="H76"/>
      <c r="I76"/>
      <c r="J76"/>
      <c r="K76"/>
      <c r="L76"/>
      <c r="M76"/>
      <c r="N76"/>
      <c r="O76"/>
    </row>
    <row r="77" spans="1:15" s="50" customFormat="1">
      <c r="A77"/>
      <c r="B77"/>
      <c r="C77"/>
      <c r="D77"/>
      <c r="E77"/>
      <c r="F77"/>
      <c r="G77"/>
      <c r="H77"/>
      <c r="I77"/>
      <c r="J77"/>
      <c r="K77"/>
      <c r="L77"/>
      <c r="M77"/>
      <c r="N77"/>
      <c r="O77"/>
    </row>
    <row r="78" spans="1:15" s="50" customFormat="1">
      <c r="A78"/>
      <c r="B78"/>
      <c r="C78"/>
      <c r="D78"/>
      <c r="E78"/>
      <c r="F78"/>
      <c r="G78"/>
      <c r="H78"/>
      <c r="I78"/>
      <c r="J78"/>
      <c r="K78"/>
      <c r="L78"/>
      <c r="M78"/>
      <c r="N78"/>
      <c r="O78"/>
    </row>
    <row r="79" spans="1:15" s="50" customFormat="1">
      <c r="A79"/>
      <c r="B79"/>
      <c r="C79"/>
      <c r="D79"/>
      <c r="E79"/>
      <c r="F79"/>
      <c r="G79"/>
      <c r="H79"/>
      <c r="I79"/>
      <c r="J79"/>
      <c r="K79"/>
      <c r="L79"/>
      <c r="M79"/>
      <c r="N79"/>
      <c r="O79"/>
    </row>
    <row r="80" spans="1:15" s="50" customFormat="1">
      <c r="A80"/>
      <c r="B80"/>
      <c r="C80"/>
      <c r="D80"/>
      <c r="E80"/>
      <c r="F80"/>
      <c r="G80"/>
      <c r="H80"/>
      <c r="I80"/>
      <c r="J80"/>
      <c r="K80"/>
      <c r="L80"/>
      <c r="M80"/>
      <c r="N80"/>
      <c r="O80"/>
    </row>
    <row r="81" spans="1:15" s="50" customFormat="1">
      <c r="A81"/>
      <c r="B81"/>
      <c r="C81"/>
      <c r="D81"/>
      <c r="E81"/>
      <c r="F81"/>
      <c r="G81"/>
      <c r="H81"/>
      <c r="I81"/>
      <c r="J81"/>
      <c r="K81"/>
      <c r="L81"/>
      <c r="M81"/>
      <c r="N81"/>
      <c r="O81"/>
    </row>
    <row r="82" spans="1:15" s="50" customFormat="1">
      <c r="A82"/>
      <c r="B82"/>
      <c r="C82"/>
      <c r="D82"/>
      <c r="E82"/>
      <c r="F82"/>
      <c r="G82"/>
      <c r="H82"/>
      <c r="I82"/>
      <c r="J82"/>
      <c r="K82"/>
      <c r="L82"/>
      <c r="M82"/>
      <c r="N82"/>
      <c r="O82"/>
    </row>
    <row r="83" spans="1:15" s="50" customFormat="1">
      <c r="A83"/>
      <c r="B83"/>
      <c r="C83"/>
      <c r="D83"/>
      <c r="E83"/>
      <c r="F83"/>
      <c r="G83"/>
      <c r="H83"/>
      <c r="I83"/>
      <c r="J83"/>
      <c r="K83"/>
      <c r="L83"/>
      <c r="M83"/>
      <c r="N83"/>
      <c r="O83"/>
    </row>
    <row r="84" spans="1:15" s="50" customFormat="1">
      <c r="A84"/>
      <c r="B84"/>
      <c r="C84"/>
      <c r="D84"/>
      <c r="E84"/>
      <c r="F84"/>
      <c r="G84"/>
      <c r="H84"/>
      <c r="I84"/>
      <c r="J84"/>
      <c r="K84"/>
      <c r="L84"/>
      <c r="M84"/>
      <c r="N84"/>
      <c r="O84"/>
    </row>
    <row r="85" spans="1:15" s="50" customFormat="1">
      <c r="A85"/>
      <c r="B85"/>
      <c r="C85"/>
      <c r="D85"/>
      <c r="E85"/>
      <c r="F85"/>
      <c r="G85"/>
      <c r="H85"/>
      <c r="I85"/>
      <c r="J85"/>
      <c r="K85"/>
      <c r="L85"/>
      <c r="M85"/>
      <c r="N85"/>
      <c r="O85"/>
    </row>
    <row r="86" spans="1:15" s="50" customFormat="1">
      <c r="A86"/>
      <c r="B86"/>
      <c r="C86"/>
      <c r="D86"/>
      <c r="E86"/>
      <c r="F86"/>
      <c r="G86"/>
      <c r="H86"/>
      <c r="I86"/>
      <c r="J86"/>
      <c r="K86"/>
      <c r="L86"/>
      <c r="M86"/>
      <c r="N86"/>
      <c r="O86"/>
    </row>
    <row r="87" spans="1:15" s="50" customFormat="1">
      <c r="A87"/>
      <c r="B87"/>
      <c r="C87"/>
      <c r="D87"/>
      <c r="E87"/>
      <c r="F87"/>
      <c r="G87"/>
      <c r="H87"/>
      <c r="I87"/>
      <c r="J87"/>
      <c r="K87"/>
      <c r="L87"/>
      <c r="M87"/>
      <c r="N87"/>
      <c r="O87"/>
    </row>
    <row r="88" spans="1:15" s="50" customFormat="1">
      <c r="A88"/>
      <c r="B88"/>
      <c r="C88"/>
      <c r="D88"/>
      <c r="E88"/>
      <c r="F88"/>
      <c r="G88"/>
      <c r="H88"/>
      <c r="I88"/>
      <c r="J88"/>
      <c r="K88"/>
      <c r="L88"/>
      <c r="M88"/>
      <c r="N88"/>
      <c r="O88"/>
    </row>
    <row r="89" spans="1:15" s="50" customFormat="1">
      <c r="E89"/>
    </row>
    <row r="90" spans="1:15" s="50" customFormat="1">
      <c r="E90"/>
    </row>
    <row r="91" spans="1:15" s="50" customFormat="1">
      <c r="E91"/>
    </row>
    <row r="92" spans="1:15" s="50" customFormat="1">
      <c r="E92"/>
    </row>
    <row r="93" spans="1:15" s="50" customFormat="1">
      <c r="E93"/>
    </row>
    <row r="94" spans="1:15" s="50" customFormat="1">
      <c r="E94"/>
    </row>
    <row r="95" spans="1:15" s="50" customFormat="1">
      <c r="E95"/>
    </row>
    <row r="96" spans="1:15" s="50" customFormat="1">
      <c r="E96"/>
    </row>
    <row r="97" spans="5:5" s="50" customFormat="1">
      <c r="E97"/>
    </row>
    <row r="98" spans="5:5" s="50" customFormat="1">
      <c r="E98"/>
    </row>
    <row r="99" spans="5:5" s="50" customFormat="1">
      <c r="E99"/>
    </row>
    <row r="100" spans="5:5" s="50" customFormat="1">
      <c r="E100"/>
    </row>
    <row r="101" spans="5:5" s="50" customFormat="1">
      <c r="E101"/>
    </row>
    <row r="102" spans="5:5" s="50" customFormat="1">
      <c r="E102"/>
    </row>
    <row r="103" spans="5:5" s="50" customFormat="1">
      <c r="E103"/>
    </row>
    <row r="104" spans="5:5" s="50" customFormat="1">
      <c r="E104"/>
    </row>
    <row r="105" spans="5:5" s="50" customFormat="1">
      <c r="E105"/>
    </row>
    <row r="106" spans="5:5" s="50" customFormat="1">
      <c r="E106"/>
    </row>
    <row r="107" spans="5:5" s="50" customFormat="1"/>
    <row r="108" spans="5:5" s="50" customFormat="1"/>
    <row r="109" spans="5:5" s="50" customFormat="1"/>
    <row r="110" spans="5:5" s="50" customFormat="1"/>
    <row r="111" spans="5:5" s="50" customFormat="1"/>
    <row r="112" spans="5:5" s="50" customFormat="1"/>
    <row r="113" s="50" customFormat="1"/>
    <row r="114" s="50" customFormat="1"/>
    <row r="115" s="50" customFormat="1"/>
    <row r="116" s="50" customFormat="1"/>
    <row r="117" s="50" customFormat="1"/>
    <row r="118" s="50" customFormat="1"/>
    <row r="119" s="50" customFormat="1"/>
    <row r="120" s="50" customFormat="1"/>
    <row r="121" s="50" customFormat="1"/>
    <row r="122" s="50" customFormat="1"/>
    <row r="123" s="50" customFormat="1"/>
    <row r="124" s="50" customFormat="1"/>
    <row r="125" s="50" customFormat="1"/>
    <row r="126" s="50" customFormat="1"/>
    <row r="127" s="50" customFormat="1"/>
    <row r="128" s="50" customFormat="1"/>
    <row r="129" s="50" customFormat="1"/>
    <row r="130" s="50" customFormat="1"/>
    <row r="131" s="50" customFormat="1"/>
    <row r="132" s="50" customFormat="1"/>
    <row r="133" s="50" customFormat="1"/>
    <row r="134" s="50" customFormat="1"/>
    <row r="135" s="50" customFormat="1"/>
    <row r="136" s="50" customFormat="1"/>
    <row r="137" s="50" customFormat="1"/>
    <row r="138" s="50" customFormat="1"/>
    <row r="139" s="50" customFormat="1"/>
    <row r="140" s="50" customFormat="1"/>
    <row r="141" s="50" customFormat="1"/>
    <row r="142" s="50" customFormat="1"/>
    <row r="143" s="50" customFormat="1"/>
    <row r="144" s="50" customFormat="1"/>
    <row r="145" s="50" customFormat="1"/>
    <row r="146" s="50" customFormat="1"/>
    <row r="147" s="50" customFormat="1"/>
    <row r="148" s="50" customFormat="1"/>
    <row r="149" s="50" customFormat="1"/>
    <row r="150" s="50" customFormat="1"/>
    <row r="151" s="50" customFormat="1"/>
    <row r="152" s="50" customFormat="1"/>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57"/>
  <sheetViews>
    <sheetView workbookViewId="0">
      <selection activeCell="I17" sqref="I17"/>
    </sheetView>
  </sheetViews>
  <sheetFormatPr defaultRowHeight="14.45"/>
  <cols>
    <col min="1" max="2" width="22.28515625" customWidth="1"/>
    <col min="3" max="3" width="27.28515625" customWidth="1"/>
    <col min="4" max="4" width="11.7109375" customWidth="1"/>
    <col min="5" max="5" width="22.140625" customWidth="1"/>
    <col min="6" max="6" width="22.28515625" customWidth="1"/>
    <col min="8" max="8" width="19.28515625" customWidth="1"/>
  </cols>
  <sheetData>
    <row r="2" spans="1:8" ht="21">
      <c r="A2" s="115" t="s">
        <v>115</v>
      </c>
      <c r="B2" s="116"/>
      <c r="C2" s="116"/>
      <c r="E2" s="115" t="s">
        <v>116</v>
      </c>
      <c r="F2" s="118"/>
      <c r="G2" s="118"/>
      <c r="H2" s="118"/>
    </row>
    <row r="3" spans="1:8">
      <c r="A3" s="93"/>
      <c r="B3" s="93" t="s">
        <v>117</v>
      </c>
      <c r="E3" s="93"/>
      <c r="F3" s="93" t="s">
        <v>117</v>
      </c>
    </row>
    <row r="4" spans="1:8" ht="27.6">
      <c r="A4" s="94" t="s">
        <v>118</v>
      </c>
      <c r="B4" s="111" t="s">
        <v>119</v>
      </c>
      <c r="E4" s="94" t="s">
        <v>118</v>
      </c>
      <c r="F4" s="111" t="s">
        <v>119</v>
      </c>
    </row>
    <row r="5" spans="1:8">
      <c r="A5" s="94" t="s">
        <v>120</v>
      </c>
      <c r="B5" s="109">
        <v>242</v>
      </c>
      <c r="E5" s="94" t="s">
        <v>120</v>
      </c>
      <c r="F5" s="109">
        <v>242</v>
      </c>
    </row>
    <row r="6" spans="1:8">
      <c r="A6" s="94" t="s">
        <v>121</v>
      </c>
      <c r="B6" s="109">
        <v>1079</v>
      </c>
      <c r="E6" s="94" t="s">
        <v>121</v>
      </c>
      <c r="F6" s="109">
        <v>1079</v>
      </c>
    </row>
    <row r="7" spans="1:8" ht="27.6">
      <c r="A7" s="94" t="s">
        <v>122</v>
      </c>
      <c r="B7" s="109">
        <v>3641</v>
      </c>
      <c r="E7" s="94" t="s">
        <v>122</v>
      </c>
      <c r="F7" s="109">
        <v>3641</v>
      </c>
    </row>
    <row r="8" spans="1:8">
      <c r="A8" s="94" t="s">
        <v>123</v>
      </c>
      <c r="B8" s="117">
        <f>ROUND(B5*B6/1000,4)</f>
        <v>261.11799999999999</v>
      </c>
      <c r="E8" s="94" t="s">
        <v>123</v>
      </c>
      <c r="F8" s="117">
        <f>ROUND(F5*F6/1000,4)</f>
        <v>261.11799999999999</v>
      </c>
    </row>
    <row r="9" spans="1:8">
      <c r="A9" s="94" t="s">
        <v>124</v>
      </c>
      <c r="B9" s="98">
        <f>ROUND(B8*B7,0)</f>
        <v>950731</v>
      </c>
      <c r="E9" s="94" t="s">
        <v>124</v>
      </c>
      <c r="F9" s="98">
        <f>ROUND(F8*F7,0)</f>
        <v>950731</v>
      </c>
    </row>
    <row r="10" spans="1:8" ht="27.6">
      <c r="A10" s="94" t="s">
        <v>125</v>
      </c>
      <c r="B10" s="107">
        <v>0.11</v>
      </c>
      <c r="E10" s="94" t="s">
        <v>125</v>
      </c>
      <c r="F10" s="107">
        <v>0.11</v>
      </c>
    </row>
    <row r="11" spans="1:8">
      <c r="A11" s="94" t="s">
        <v>126</v>
      </c>
      <c r="B11" s="112">
        <v>154250</v>
      </c>
      <c r="E11" s="94" t="s">
        <v>126</v>
      </c>
      <c r="F11" s="112">
        <v>154250</v>
      </c>
    </row>
    <row r="12" spans="1:8">
      <c r="A12" s="99"/>
      <c r="B12" s="99"/>
      <c r="E12" s="99"/>
      <c r="F12" s="99"/>
    </row>
    <row r="13" spans="1:8" ht="41.45">
      <c r="A13" s="93"/>
      <c r="B13" s="93" t="s">
        <v>127</v>
      </c>
      <c r="E13" s="93"/>
      <c r="F13" s="93" t="s">
        <v>127</v>
      </c>
    </row>
    <row r="14" spans="1:8" ht="27.6">
      <c r="A14" s="94" t="s">
        <v>118</v>
      </c>
      <c r="B14" s="108" t="s">
        <v>128</v>
      </c>
      <c r="E14" s="94" t="s">
        <v>118</v>
      </c>
      <c r="F14" s="108" t="s">
        <v>128</v>
      </c>
    </row>
    <row r="15" spans="1:8">
      <c r="A15" s="94" t="s">
        <v>120</v>
      </c>
      <c r="B15" s="109">
        <v>220</v>
      </c>
      <c r="E15" s="94" t="s">
        <v>120</v>
      </c>
      <c r="F15" s="109">
        <v>220</v>
      </c>
    </row>
    <row r="16" spans="1:8">
      <c r="A16" s="94" t="s">
        <v>121</v>
      </c>
      <c r="B16" s="109">
        <v>654</v>
      </c>
      <c r="E16" s="94" t="s">
        <v>121</v>
      </c>
      <c r="F16" s="109">
        <v>654</v>
      </c>
    </row>
    <row r="17" spans="1:6" ht="41.45">
      <c r="A17" s="94" t="s">
        <v>129</v>
      </c>
      <c r="B17" s="109">
        <f>((B15*B16)/1000)*B7</f>
        <v>523867.07999999996</v>
      </c>
      <c r="E17" s="94" t="s">
        <v>129</v>
      </c>
      <c r="F17" s="109">
        <f>((F15*F16)/1000)*F7</f>
        <v>523867.07999999996</v>
      </c>
    </row>
    <row r="18" spans="1:6">
      <c r="A18" s="94" t="s">
        <v>130</v>
      </c>
      <c r="B18" s="109" t="s">
        <v>131</v>
      </c>
      <c r="E18" s="94" t="s">
        <v>130</v>
      </c>
      <c r="F18" s="109" t="s">
        <v>131</v>
      </c>
    </row>
    <row r="19" spans="1:6">
      <c r="A19" s="94" t="s">
        <v>132</v>
      </c>
      <c r="B19" s="110" t="s">
        <v>133</v>
      </c>
      <c r="E19" s="94" t="s">
        <v>132</v>
      </c>
      <c r="F19" s="110" t="s">
        <v>133</v>
      </c>
    </row>
    <row r="20" spans="1:6" ht="27.6">
      <c r="A20" s="100" t="s">
        <v>134</v>
      </c>
      <c r="B20" s="101">
        <v>0.15</v>
      </c>
      <c r="E20" s="100" t="s">
        <v>134</v>
      </c>
      <c r="F20" s="101">
        <v>0.15</v>
      </c>
    </row>
    <row r="21" spans="1:6" ht="27.6">
      <c r="A21" s="94" t="s">
        <v>122</v>
      </c>
      <c r="B21" s="102">
        <f>IFERROR(IF(B18="no",B7,B7*(1-B20)),"")</f>
        <v>3094.85</v>
      </c>
      <c r="E21" s="94" t="s">
        <v>122</v>
      </c>
      <c r="F21" s="102">
        <f>IFERROR(IF(F18="no",F7,F7*(1-F20)),"")</f>
        <v>3094.85</v>
      </c>
    </row>
    <row r="22" spans="1:6">
      <c r="A22" s="95"/>
      <c r="B22" s="96"/>
      <c r="E22" s="95"/>
      <c r="F22" s="96"/>
    </row>
    <row r="23" spans="1:6" ht="27.6">
      <c r="A23" s="94" t="s">
        <v>135</v>
      </c>
      <c r="B23" s="113">
        <f>ROUND(B15*B16/1000,2)</f>
        <v>143.88</v>
      </c>
      <c r="E23" s="94" t="s">
        <v>135</v>
      </c>
      <c r="F23" s="113">
        <f>ROUND(F15*F16/1000,2)</f>
        <v>143.88</v>
      </c>
    </row>
    <row r="24" spans="1:6" ht="41.45">
      <c r="A24" s="94" t="s">
        <v>136</v>
      </c>
      <c r="B24" s="98">
        <f>B15*(B16/1000)*B7</f>
        <v>523867.07999999996</v>
      </c>
      <c r="E24" s="94" t="s">
        <v>136</v>
      </c>
      <c r="F24" s="98">
        <f>F15*(F16/1000)*F7</f>
        <v>523867.07999999996</v>
      </c>
    </row>
    <row r="25" spans="1:6" ht="41.45">
      <c r="A25" s="94" t="s">
        <v>137</v>
      </c>
      <c r="B25" s="104">
        <f>B15*(B16/1000)*B21</f>
        <v>445287.01799999998</v>
      </c>
      <c r="E25" s="94" t="s">
        <v>137</v>
      </c>
      <c r="F25" s="104">
        <f>F15*(F16/1000)*F21</f>
        <v>445287.01799999998</v>
      </c>
    </row>
    <row r="26" spans="1:6">
      <c r="A26" s="94" t="s">
        <v>126</v>
      </c>
      <c r="B26" s="112">
        <v>324150</v>
      </c>
      <c r="E26" s="94" t="s">
        <v>126</v>
      </c>
      <c r="F26" s="112">
        <v>324150</v>
      </c>
    </row>
    <row r="27" spans="1:6">
      <c r="A27" s="103"/>
      <c r="B27" s="103"/>
      <c r="E27" s="103"/>
      <c r="F27" s="103"/>
    </row>
    <row r="28" spans="1:6" ht="27.6">
      <c r="A28" s="93" t="s">
        <v>138</v>
      </c>
      <c r="B28" s="93" t="s">
        <v>139</v>
      </c>
      <c r="E28" s="93" t="s">
        <v>138</v>
      </c>
      <c r="F28" s="93" t="s">
        <v>139</v>
      </c>
    </row>
    <row r="29" spans="1:6">
      <c r="A29" s="94" t="s">
        <v>140</v>
      </c>
      <c r="B29" s="120" t="s">
        <v>141</v>
      </c>
      <c r="E29" s="94" t="s">
        <v>140</v>
      </c>
      <c r="F29" s="120">
        <f>F8-F23</f>
        <v>117.238</v>
      </c>
    </row>
    <row r="30" spans="1:6" ht="41.45">
      <c r="A30" s="94" t="s">
        <v>142</v>
      </c>
      <c r="B30" s="104">
        <f>B9-B25</f>
        <v>505443.98200000002</v>
      </c>
      <c r="E30" s="94" t="s">
        <v>142</v>
      </c>
      <c r="F30" s="104">
        <f>F9-F25</f>
        <v>505443.98200000002</v>
      </c>
    </row>
    <row r="31" spans="1:6">
      <c r="A31" s="92"/>
    </row>
    <row r="32" spans="1:6" ht="15.6">
      <c r="A32" s="121" t="s">
        <v>143</v>
      </c>
    </row>
    <row r="33" spans="1:11" ht="58.15" thickBot="1">
      <c r="A33" s="114" t="s">
        <v>144</v>
      </c>
      <c r="B33" s="76"/>
      <c r="C33" s="76"/>
      <c r="D33" s="77"/>
      <c r="E33" s="78"/>
      <c r="F33" s="77"/>
      <c r="H33" s="114" t="s">
        <v>145</v>
      </c>
      <c r="I33" s="77"/>
      <c r="J33" s="78"/>
      <c r="K33" s="77"/>
    </row>
    <row r="34" spans="1:11" ht="46.15" customHeight="1">
      <c r="A34" s="79" t="s">
        <v>146</v>
      </c>
      <c r="B34" s="80" t="s">
        <v>147</v>
      </c>
      <c r="C34" s="80" t="s">
        <v>148</v>
      </c>
      <c r="D34" s="81" t="s">
        <v>149</v>
      </c>
      <c r="E34" s="81" t="s">
        <v>150</v>
      </c>
      <c r="F34" s="82" t="s">
        <v>151</v>
      </c>
      <c r="H34" s="79" t="s">
        <v>146</v>
      </c>
      <c r="I34" s="81" t="s">
        <v>152</v>
      </c>
      <c r="J34" s="81" t="s">
        <v>150</v>
      </c>
      <c r="K34" s="82" t="s">
        <v>151</v>
      </c>
    </row>
    <row r="35" spans="1:11">
      <c r="A35" s="83" t="s">
        <v>153</v>
      </c>
      <c r="B35" s="84">
        <v>12.3</v>
      </c>
      <c r="C35" s="85">
        <v>0.46</v>
      </c>
      <c r="D35" s="86">
        <v>18</v>
      </c>
      <c r="E35" s="84">
        <v>31</v>
      </c>
      <c r="F35" s="87">
        <f t="shared" ref="F35:F46" si="0">D35*E35</f>
        <v>558</v>
      </c>
      <c r="H35" s="83" t="s">
        <v>153</v>
      </c>
      <c r="I35" s="86">
        <v>0</v>
      </c>
      <c r="J35" s="84">
        <v>0</v>
      </c>
      <c r="K35" s="87">
        <f t="shared" ref="K35:K46" si="1">I35*J35</f>
        <v>0</v>
      </c>
    </row>
    <row r="36" spans="1:11">
      <c r="A36" s="70" t="s">
        <v>154</v>
      </c>
      <c r="B36" s="84">
        <v>15</v>
      </c>
      <c r="C36" s="85">
        <v>0.56000000000000005</v>
      </c>
      <c r="D36" s="86">
        <v>16</v>
      </c>
      <c r="E36" s="84">
        <v>28</v>
      </c>
      <c r="F36" s="87">
        <f t="shared" si="0"/>
        <v>448</v>
      </c>
      <c r="H36" s="70" t="s">
        <v>154</v>
      </c>
      <c r="I36" s="86">
        <v>0</v>
      </c>
      <c r="J36" s="84">
        <v>0</v>
      </c>
      <c r="K36" s="87">
        <f t="shared" si="1"/>
        <v>0</v>
      </c>
    </row>
    <row r="37" spans="1:11">
      <c r="A37" s="83" t="s">
        <v>155</v>
      </c>
      <c r="B37" s="84">
        <v>16.100000000000001</v>
      </c>
      <c r="C37" s="85">
        <v>0.67</v>
      </c>
      <c r="D37" s="86">
        <v>12</v>
      </c>
      <c r="E37" s="84">
        <v>31</v>
      </c>
      <c r="F37" s="87">
        <f t="shared" si="0"/>
        <v>372</v>
      </c>
      <c r="H37" s="83" t="s">
        <v>155</v>
      </c>
      <c r="I37" s="86">
        <v>16</v>
      </c>
      <c r="J37" s="84">
        <v>25</v>
      </c>
      <c r="K37" s="87">
        <f t="shared" si="1"/>
        <v>400</v>
      </c>
    </row>
    <row r="38" spans="1:11">
      <c r="A38" s="70" t="s">
        <v>156</v>
      </c>
      <c r="B38" s="84">
        <v>17</v>
      </c>
      <c r="C38" s="85">
        <v>0.71</v>
      </c>
      <c r="D38" s="86">
        <v>10</v>
      </c>
      <c r="E38" s="84">
        <v>30</v>
      </c>
      <c r="F38" s="87">
        <f t="shared" si="0"/>
        <v>300</v>
      </c>
      <c r="H38" s="70" t="s">
        <v>156</v>
      </c>
      <c r="I38" s="86">
        <v>16</v>
      </c>
      <c r="J38" s="84">
        <v>30</v>
      </c>
      <c r="K38" s="87">
        <f t="shared" si="1"/>
        <v>480</v>
      </c>
    </row>
    <row r="39" spans="1:11">
      <c r="A39" s="83" t="s">
        <v>157</v>
      </c>
      <c r="B39" s="84">
        <v>18.5</v>
      </c>
      <c r="C39" s="85">
        <v>0.73</v>
      </c>
      <c r="D39" s="86">
        <v>7.5</v>
      </c>
      <c r="E39" s="84">
        <v>31</v>
      </c>
      <c r="F39" s="87">
        <f t="shared" si="0"/>
        <v>232.5</v>
      </c>
      <c r="H39" s="83" t="s">
        <v>157</v>
      </c>
      <c r="I39" s="86">
        <v>16</v>
      </c>
      <c r="J39" s="84">
        <v>31</v>
      </c>
      <c r="K39" s="87">
        <f t="shared" si="1"/>
        <v>496</v>
      </c>
    </row>
    <row r="40" spans="1:11">
      <c r="A40" s="70" t="s">
        <v>158</v>
      </c>
      <c r="B40" s="84">
        <v>20.7</v>
      </c>
      <c r="C40" s="85">
        <v>0.74</v>
      </c>
      <c r="D40" s="86">
        <v>5</v>
      </c>
      <c r="E40" s="84">
        <v>30</v>
      </c>
      <c r="F40" s="87">
        <f t="shared" si="0"/>
        <v>150</v>
      </c>
      <c r="H40" s="70" t="s">
        <v>158</v>
      </c>
      <c r="I40" s="86">
        <v>16</v>
      </c>
      <c r="J40" s="84">
        <v>30</v>
      </c>
      <c r="K40" s="87">
        <f t="shared" si="1"/>
        <v>480</v>
      </c>
    </row>
    <row r="41" spans="1:11">
      <c r="A41" s="83" t="s">
        <v>159</v>
      </c>
      <c r="B41" s="84">
        <v>21.7</v>
      </c>
      <c r="C41" s="85">
        <v>0.72</v>
      </c>
      <c r="D41" s="86">
        <v>3</v>
      </c>
      <c r="E41" s="84">
        <v>31</v>
      </c>
      <c r="F41" s="87">
        <f t="shared" si="0"/>
        <v>93</v>
      </c>
      <c r="H41" s="83" t="s">
        <v>159</v>
      </c>
      <c r="I41" s="86">
        <v>16</v>
      </c>
      <c r="J41" s="84">
        <v>31</v>
      </c>
      <c r="K41" s="87">
        <f t="shared" si="1"/>
        <v>496</v>
      </c>
    </row>
    <row r="42" spans="1:11">
      <c r="A42" s="70" t="s">
        <v>160</v>
      </c>
      <c r="B42" s="84">
        <v>19.3</v>
      </c>
      <c r="C42" s="85">
        <v>0.62</v>
      </c>
      <c r="D42" s="86">
        <v>0</v>
      </c>
      <c r="E42" s="84">
        <v>31</v>
      </c>
      <c r="F42" s="87">
        <f t="shared" si="0"/>
        <v>0</v>
      </c>
      <c r="H42" s="70" t="s">
        <v>160</v>
      </c>
      <c r="I42" s="86">
        <v>16</v>
      </c>
      <c r="J42" s="84">
        <v>31</v>
      </c>
      <c r="K42" s="87">
        <f t="shared" si="1"/>
        <v>496</v>
      </c>
    </row>
    <row r="43" spans="1:11">
      <c r="A43" s="83" t="s">
        <v>161</v>
      </c>
      <c r="B43" s="84">
        <v>17.5</v>
      </c>
      <c r="C43" s="85">
        <v>0.53</v>
      </c>
      <c r="D43" s="86">
        <v>0</v>
      </c>
      <c r="E43" s="84">
        <v>30</v>
      </c>
      <c r="F43" s="87">
        <f t="shared" si="0"/>
        <v>0</v>
      </c>
      <c r="H43" s="83" t="s">
        <v>161</v>
      </c>
      <c r="I43" s="86">
        <v>16</v>
      </c>
      <c r="J43" s="84">
        <v>30</v>
      </c>
      <c r="K43" s="87">
        <f t="shared" si="1"/>
        <v>480</v>
      </c>
    </row>
    <row r="44" spans="1:11">
      <c r="A44" s="70" t="s">
        <v>162</v>
      </c>
      <c r="B44" s="84">
        <v>14.2</v>
      </c>
      <c r="C44" s="85">
        <v>0.52</v>
      </c>
      <c r="D44" s="86">
        <v>14</v>
      </c>
      <c r="E44" s="84">
        <v>31</v>
      </c>
      <c r="F44" s="87">
        <f t="shared" si="0"/>
        <v>434</v>
      </c>
      <c r="H44" s="70" t="s">
        <v>162</v>
      </c>
      <c r="I44" s="86">
        <v>13.05</v>
      </c>
      <c r="J44" s="84">
        <v>24</v>
      </c>
      <c r="K44" s="87">
        <f t="shared" si="1"/>
        <v>313.20000000000005</v>
      </c>
    </row>
    <row r="45" spans="1:11">
      <c r="A45" s="83" t="s">
        <v>163</v>
      </c>
      <c r="B45" s="84">
        <v>10.8</v>
      </c>
      <c r="C45" s="85">
        <v>0.44</v>
      </c>
      <c r="D45" s="86">
        <v>16.5</v>
      </c>
      <c r="E45" s="84">
        <v>30</v>
      </c>
      <c r="F45" s="87">
        <f t="shared" si="0"/>
        <v>495</v>
      </c>
      <c r="H45" s="83" t="s">
        <v>163</v>
      </c>
      <c r="I45" s="86">
        <v>0</v>
      </c>
      <c r="J45" s="84">
        <v>0</v>
      </c>
      <c r="K45" s="87">
        <f t="shared" si="1"/>
        <v>0</v>
      </c>
    </row>
    <row r="46" spans="1:11">
      <c r="A46" s="70" t="s">
        <v>164</v>
      </c>
      <c r="B46" s="84">
        <v>11</v>
      </c>
      <c r="C46" s="85">
        <v>0.43</v>
      </c>
      <c r="D46" s="86">
        <v>18</v>
      </c>
      <c r="E46" s="84">
        <v>31</v>
      </c>
      <c r="F46" s="87">
        <f t="shared" si="0"/>
        <v>558</v>
      </c>
      <c r="H46" s="70" t="s">
        <v>164</v>
      </c>
      <c r="I46" s="86">
        <v>0</v>
      </c>
      <c r="J46" s="84">
        <v>0</v>
      </c>
      <c r="K46" s="87">
        <f t="shared" si="1"/>
        <v>0</v>
      </c>
    </row>
    <row r="47" spans="1:11" ht="15" thickBot="1">
      <c r="A47" s="88"/>
      <c r="B47" s="89">
        <v>16.2</v>
      </c>
      <c r="C47" s="90"/>
      <c r="D47" s="91"/>
      <c r="E47" s="91"/>
      <c r="F47" s="106">
        <f>SUM(F35:F46)</f>
        <v>3640.5</v>
      </c>
      <c r="H47" s="88"/>
      <c r="I47" s="91"/>
      <c r="J47" s="91"/>
      <c r="K47" s="106">
        <f>SUM(K35:K46)</f>
        <v>3641.2</v>
      </c>
    </row>
    <row r="48" spans="1:11">
      <c r="A48" s="50"/>
      <c r="B48" s="97"/>
      <c r="E48" s="119" t="s">
        <v>165</v>
      </c>
      <c r="I48" s="119" t="s">
        <v>166</v>
      </c>
    </row>
    <row r="49" spans="1:2">
      <c r="A49" s="50"/>
      <c r="B49" s="92"/>
    </row>
    <row r="50" spans="1:2">
      <c r="A50" s="50"/>
      <c r="B50" s="92"/>
    </row>
    <row r="51" spans="1:2">
      <c r="A51" s="50"/>
      <c r="B51" s="92"/>
    </row>
    <row r="52" spans="1:2">
      <c r="A52" s="50"/>
      <c r="B52" s="92"/>
    </row>
    <row r="53" spans="1:2">
      <c r="A53" s="50"/>
      <c r="B53" s="92"/>
    </row>
    <row r="54" spans="1:2">
      <c r="A54" s="50"/>
      <c r="B54" s="92"/>
    </row>
    <row r="55" spans="1:2">
      <c r="A55" s="50"/>
      <c r="B55" s="92"/>
    </row>
    <row r="56" spans="1:2">
      <c r="B56" s="92"/>
    </row>
    <row r="57" spans="1:2">
      <c r="B57" s="97"/>
    </row>
  </sheetData>
  <conditionalFormatting sqref="B6">
    <cfRule type="expression" dxfId="13" priority="3">
      <formula>AND(B6=B16,NOT(B6=""))</formula>
    </cfRule>
  </conditionalFormatting>
  <conditionalFormatting sqref="F6">
    <cfRule type="expression" dxfId="12" priority="1">
      <formula>AND(F6=F16,NOT(F6=""))</formula>
    </cfRule>
  </conditionalFormatting>
  <dataValidations count="1">
    <dataValidation type="list" allowBlank="1" showInputMessage="1" showErrorMessage="1" sqref="B18 F18" xr:uid="{00000000-0002-0000-0200-000000000000}">
      <formula1>"Yes, No"</formula1>
    </dataValidation>
  </dataValidations>
  <pageMargins left="0.7" right="0.7" top="0.75" bottom="0.75" header="0.3" footer="0.3"/>
  <pageSetup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0"/>
  <sheetViews>
    <sheetView workbookViewId="0">
      <selection activeCell="C16" sqref="C16"/>
    </sheetView>
  </sheetViews>
  <sheetFormatPr defaultRowHeight="14.45"/>
  <sheetData>
    <row r="1" spans="1:6">
      <c r="A1" t="s">
        <v>167</v>
      </c>
    </row>
    <row r="2" spans="1:6" s="50" customFormat="1"/>
    <row r="3" spans="1:6" s="50" customFormat="1"/>
    <row r="4" spans="1:6">
      <c r="B4" s="193"/>
      <c r="C4" s="194"/>
      <c r="E4" s="193"/>
      <c r="F4" s="194"/>
    </row>
    <row r="5" spans="1:6">
      <c r="B5" s="195"/>
      <c r="C5" s="196"/>
      <c r="E5" s="195"/>
      <c r="F5" s="196"/>
    </row>
    <row r="6" spans="1:6">
      <c r="B6" s="195"/>
      <c r="C6" s="196"/>
      <c r="E6" s="195"/>
      <c r="F6" s="196"/>
    </row>
    <row r="7" spans="1:6">
      <c r="B7" s="195"/>
      <c r="C7" s="196"/>
      <c r="E7" s="195"/>
      <c r="F7" s="196"/>
    </row>
    <row r="8" spans="1:6">
      <c r="B8" s="195"/>
      <c r="C8" s="196"/>
      <c r="E8" s="195"/>
      <c r="F8" s="196"/>
    </row>
    <row r="9" spans="1:6">
      <c r="B9" s="197"/>
      <c r="C9" s="198"/>
      <c r="E9" s="197"/>
      <c r="F9" s="198"/>
    </row>
    <row r="10" spans="1:6" ht="15" customHeight="1">
      <c r="B10" s="199" t="s">
        <v>168</v>
      </c>
      <c r="C10" s="199"/>
      <c r="E10" s="199" t="s">
        <v>169</v>
      </c>
      <c r="F10" s="199"/>
    </row>
    <row r="11" spans="1:6">
      <c r="B11" s="200"/>
      <c r="C11" s="200"/>
      <c r="E11" s="200"/>
      <c r="F11" s="200"/>
    </row>
    <row r="12" spans="1:6" s="50" customFormat="1"/>
    <row r="13" spans="1:6" s="50" customFormat="1"/>
    <row r="14" spans="1:6" s="50" customFormat="1"/>
    <row r="15" spans="1:6" s="50" customFormat="1"/>
    <row r="16" spans="1:6" s="50" customFormat="1"/>
    <row r="17" s="50" customFormat="1"/>
    <row r="18" s="50" customFormat="1"/>
    <row r="19" s="50" customFormat="1"/>
    <row r="20" s="50" customFormat="1"/>
    <row r="21" s="50" customFormat="1"/>
    <row r="22" s="50" customFormat="1"/>
    <row r="23" s="50" customFormat="1"/>
    <row r="24" s="50" customFormat="1"/>
    <row r="25" s="50" customFormat="1"/>
    <row r="26" s="50" customFormat="1"/>
    <row r="27" s="50" customFormat="1"/>
    <row r="28" s="50" customFormat="1"/>
    <row r="29" s="50" customFormat="1"/>
    <row r="30" s="50" customFormat="1"/>
    <row r="31" s="50" customFormat="1"/>
    <row r="32" s="50" customFormat="1"/>
    <row r="33" s="50" customFormat="1"/>
    <row r="34" s="50" customFormat="1"/>
    <row r="35" s="50" customFormat="1"/>
    <row r="36" s="50" customFormat="1"/>
    <row r="37" s="50" customFormat="1"/>
    <row r="38" s="50" customFormat="1"/>
    <row r="39" s="50" customFormat="1"/>
    <row r="40" s="50" customFormat="1"/>
    <row r="41" s="50" customFormat="1"/>
    <row r="42" s="50" customFormat="1"/>
    <row r="43" s="50" customFormat="1"/>
    <row r="44" s="50" customFormat="1"/>
    <row r="45" s="50" customFormat="1"/>
    <row r="46" s="50" customFormat="1"/>
    <row r="47" s="50" customFormat="1"/>
    <row r="48" s="50" customFormat="1"/>
    <row r="49" s="50" customFormat="1"/>
    <row r="50" s="50" customFormat="1"/>
    <row r="51" s="50" customFormat="1"/>
    <row r="52" s="50" customFormat="1"/>
    <row r="53" s="50" customFormat="1"/>
    <row r="54" s="50" customFormat="1"/>
    <row r="55" s="50" customFormat="1"/>
    <row r="56" s="50" customFormat="1"/>
    <row r="57" s="50" customFormat="1"/>
    <row r="58" s="50" customFormat="1"/>
    <row r="59" s="50" customFormat="1"/>
    <row r="60" s="50" customFormat="1"/>
    <row r="61" s="50" customFormat="1"/>
    <row r="62" s="50" customFormat="1"/>
    <row r="63" s="50" customFormat="1"/>
    <row r="64" s="50" customFormat="1"/>
    <row r="65" s="50" customFormat="1"/>
    <row r="66" s="50" customFormat="1"/>
    <row r="67" s="50" customFormat="1"/>
    <row r="68" s="50" customFormat="1"/>
    <row r="69" s="50" customFormat="1"/>
    <row r="70" s="50" customFormat="1"/>
    <row r="71" s="50" customFormat="1"/>
    <row r="72" s="50" customFormat="1"/>
    <row r="73" s="50" customFormat="1"/>
    <row r="74" s="50" customFormat="1"/>
    <row r="75" s="50" customFormat="1"/>
    <row r="76" s="50" customFormat="1"/>
    <row r="77" s="50" customFormat="1"/>
    <row r="78" s="50" customFormat="1"/>
    <row r="79" s="50" customFormat="1"/>
    <row r="80" s="50" customFormat="1"/>
    <row r="81" s="50" customFormat="1"/>
    <row r="82" s="50" customFormat="1"/>
    <row r="83" s="50" customFormat="1"/>
    <row r="84" s="50" customFormat="1"/>
    <row r="85" s="50" customFormat="1"/>
    <row r="86" s="50" customFormat="1"/>
    <row r="87" s="50" customFormat="1"/>
    <row r="88" s="50" customFormat="1"/>
    <row r="89" s="50" customFormat="1"/>
    <row r="90" s="50" customFormat="1"/>
    <row r="91" s="50" customFormat="1"/>
    <row r="92" s="50" customFormat="1"/>
    <row r="93" s="50" customFormat="1"/>
    <row r="94" s="50" customFormat="1"/>
    <row r="95" s="50" customFormat="1"/>
    <row r="96" s="50" customFormat="1"/>
    <row r="97" s="50" customFormat="1"/>
    <row r="98" s="50" customFormat="1"/>
    <row r="99" s="50" customFormat="1"/>
    <row r="100" s="50" customFormat="1"/>
    <row r="101" s="50" customFormat="1"/>
    <row r="102" s="50" customFormat="1"/>
    <row r="103" s="50" customFormat="1"/>
    <row r="104" s="50" customFormat="1"/>
    <row r="105" s="50" customFormat="1"/>
    <row r="106" s="50" customFormat="1"/>
    <row r="107" s="50" customFormat="1"/>
    <row r="108" s="50" customFormat="1"/>
    <row r="109" s="50" customFormat="1"/>
    <row r="110" s="50" customFormat="1"/>
    <row r="111" s="50" customFormat="1"/>
    <row r="112" s="50" customFormat="1"/>
    <row r="113" s="50" customFormat="1"/>
    <row r="114" s="50" customFormat="1"/>
    <row r="115" s="50" customFormat="1"/>
    <row r="116" s="50" customFormat="1"/>
    <row r="117" s="50" customFormat="1"/>
    <row r="118" s="50" customFormat="1"/>
    <row r="119" s="50" customFormat="1"/>
    <row r="120" s="50" customFormat="1"/>
    <row r="121" s="50" customFormat="1"/>
    <row r="122" s="50" customFormat="1"/>
    <row r="123" s="50" customFormat="1"/>
    <row r="124" s="50" customFormat="1"/>
    <row r="125" s="50" customFormat="1"/>
    <row r="126" s="50" customFormat="1"/>
    <row r="127" s="50" customFormat="1"/>
    <row r="128" s="50" customFormat="1"/>
    <row r="129" s="50" customFormat="1"/>
    <row r="130" s="50" customFormat="1"/>
    <row r="131" s="50" customFormat="1"/>
    <row r="132" s="50" customFormat="1"/>
    <row r="133" s="50" customFormat="1"/>
    <row r="134" s="50" customFormat="1"/>
    <row r="135" s="50" customFormat="1"/>
    <row r="136" s="50" customFormat="1"/>
    <row r="137" s="50" customFormat="1"/>
    <row r="138" s="50" customFormat="1"/>
    <row r="139" s="50" customFormat="1"/>
    <row r="140" s="50" customFormat="1"/>
    <row r="141" s="50" customFormat="1"/>
    <row r="142" s="50" customFormat="1"/>
    <row r="143" s="50" customFormat="1"/>
    <row r="144" s="50" customFormat="1"/>
    <row r="145" s="50" customFormat="1"/>
    <row r="146" s="50" customFormat="1"/>
    <row r="147" s="50" customFormat="1"/>
    <row r="148" s="50" customFormat="1"/>
    <row r="149" s="50" customFormat="1"/>
    <row r="150" s="50" customFormat="1"/>
    <row r="151" s="50" customFormat="1"/>
    <row r="152" s="50" customFormat="1"/>
    <row r="153" s="50" customFormat="1"/>
    <row r="154" s="50" customFormat="1"/>
    <row r="155" s="50" customFormat="1"/>
    <row r="156" s="50" customFormat="1"/>
    <row r="157" s="50" customFormat="1"/>
    <row r="158" s="50" customFormat="1"/>
    <row r="159" s="50" customFormat="1"/>
    <row r="160" s="50" customFormat="1"/>
    <row r="161" s="50" customFormat="1"/>
    <row r="162" s="50" customFormat="1"/>
    <row r="163" s="50" customFormat="1"/>
    <row r="164" s="50" customFormat="1"/>
    <row r="165" s="50" customFormat="1"/>
    <row r="166" s="50" customFormat="1"/>
    <row r="167" s="50" customFormat="1"/>
    <row r="168" s="50" customFormat="1"/>
    <row r="169" s="50" customFormat="1"/>
    <row r="170" s="50" customFormat="1"/>
    <row r="171" s="50" customFormat="1"/>
    <row r="172" s="50" customFormat="1"/>
    <row r="173" s="50" customFormat="1"/>
    <row r="174" s="50" customFormat="1"/>
    <row r="175" s="50" customFormat="1"/>
    <row r="176" s="50" customFormat="1"/>
    <row r="177" s="50" customFormat="1"/>
    <row r="178" s="50" customFormat="1"/>
    <row r="179" s="50" customFormat="1"/>
    <row r="180" s="50" customFormat="1"/>
    <row r="181" s="50" customFormat="1"/>
    <row r="182" s="50" customFormat="1"/>
    <row r="183" s="50" customFormat="1"/>
    <row r="184" s="50" customFormat="1"/>
    <row r="185" s="50" customFormat="1"/>
    <row r="186" s="50" customFormat="1"/>
    <row r="187" s="50" customFormat="1"/>
    <row r="188" s="50" customFormat="1"/>
    <row r="189" s="50" customFormat="1"/>
    <row r="190" s="50" customFormat="1"/>
    <row r="191" s="50" customFormat="1"/>
    <row r="192" s="50" customFormat="1"/>
    <row r="193" s="50" customFormat="1"/>
    <row r="194" s="50" customFormat="1"/>
    <row r="195" s="50" customFormat="1"/>
    <row r="196" s="50" customFormat="1"/>
    <row r="197" s="50" customFormat="1"/>
    <row r="198" s="50" customFormat="1"/>
    <row r="199" s="50" customFormat="1"/>
    <row r="200" s="50" customFormat="1"/>
    <row r="201" s="50" customFormat="1"/>
    <row r="202" s="50" customFormat="1"/>
    <row r="203" s="50" customFormat="1"/>
    <row r="204" s="50" customFormat="1"/>
    <row r="205" s="50" customFormat="1"/>
    <row r="206" s="50" customFormat="1"/>
    <row r="207" s="50" customFormat="1"/>
    <row r="208" s="50" customFormat="1"/>
    <row r="209" s="50" customFormat="1"/>
    <row r="210" s="50" customFormat="1"/>
    <row r="211" s="50" customFormat="1"/>
    <row r="212" s="50" customFormat="1"/>
    <row r="213" s="50" customFormat="1"/>
    <row r="214" s="50" customFormat="1"/>
    <row r="215" s="50" customFormat="1"/>
    <row r="216" s="50" customFormat="1"/>
    <row r="217" s="50" customFormat="1"/>
    <row r="218" s="50" customFormat="1"/>
    <row r="219" s="50" customFormat="1"/>
    <row r="220" s="50" customFormat="1"/>
    <row r="221" s="50" customFormat="1"/>
    <row r="222" s="50" customFormat="1"/>
    <row r="223" s="50" customFormat="1"/>
    <row r="224" s="50" customFormat="1"/>
    <row r="225" s="50" customFormat="1"/>
    <row r="226" s="50" customFormat="1"/>
    <row r="227" s="50" customFormat="1"/>
    <row r="228" s="50" customFormat="1"/>
    <row r="229" s="50" customFormat="1"/>
    <row r="230" s="50" customFormat="1"/>
    <row r="231" s="50" customFormat="1"/>
    <row r="232" s="50" customFormat="1"/>
    <row r="233" s="50" customFormat="1"/>
    <row r="234" s="50" customFormat="1"/>
    <row r="235" s="50" customFormat="1"/>
    <row r="236" s="50" customFormat="1"/>
    <row r="237" s="50" customFormat="1"/>
    <row r="238" s="50" customFormat="1"/>
    <row r="239" s="50" customFormat="1"/>
    <row r="240" s="50" customFormat="1"/>
    <row r="241" s="50" customFormat="1"/>
    <row r="242" s="50" customFormat="1"/>
    <row r="243" s="50" customFormat="1"/>
    <row r="244" s="50" customFormat="1"/>
    <row r="245" s="50" customFormat="1"/>
    <row r="246" s="50" customFormat="1"/>
    <row r="247" s="50" customFormat="1"/>
    <row r="248" s="50" customFormat="1"/>
    <row r="249" s="50" customFormat="1"/>
    <row r="250" s="50" customFormat="1"/>
    <row r="251" s="50" customFormat="1"/>
    <row r="252" s="50" customFormat="1"/>
    <row r="253" s="50" customFormat="1"/>
    <row r="254" s="50" customFormat="1"/>
    <row r="255" s="50" customFormat="1"/>
    <row r="256" s="50" customFormat="1"/>
    <row r="257" s="50" customFormat="1"/>
    <row r="258" s="50" customFormat="1"/>
    <row r="259" s="50" customFormat="1"/>
    <row r="260" s="50" customFormat="1"/>
    <row r="261" s="50" customFormat="1"/>
    <row r="262" s="50" customFormat="1"/>
    <row r="263" s="50" customFormat="1"/>
    <row r="264" s="50" customFormat="1"/>
    <row r="265" s="50" customFormat="1"/>
    <row r="266" s="50" customFormat="1"/>
    <row r="267" s="50" customFormat="1"/>
    <row r="268" s="50" customFormat="1"/>
    <row r="269" s="50" customFormat="1"/>
    <row r="270" s="50" customFormat="1"/>
    <row r="271" s="50" customFormat="1"/>
    <row r="272" s="50" customFormat="1"/>
    <row r="273" s="50" customFormat="1"/>
    <row r="274" s="50" customFormat="1"/>
    <row r="275" s="50" customFormat="1"/>
    <row r="276" s="50" customFormat="1"/>
    <row r="277" s="50" customFormat="1"/>
    <row r="278" s="50" customFormat="1"/>
    <row r="279" s="50" customFormat="1"/>
    <row r="280" s="50" customFormat="1"/>
  </sheetData>
  <sheetProtection algorithmName="SHA-512" hashValue="3Dbas/XfcO8VV0H7MpyGh+obHX2Mu2OIRHcBVocP+sNecGxJYNPuownY6qWGO0cbhkzvCqJap8kp4vrRkwyNLw==" saltValue="dttWVmnTaZMTgkX4ZivErw==" spinCount="100000" sheet="1" objects="1" scenarios="1"/>
  <mergeCells count="4">
    <mergeCell ref="B4:C9"/>
    <mergeCell ref="E4:F9"/>
    <mergeCell ref="E10:F11"/>
    <mergeCell ref="B10:C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0"/>
  <sheetViews>
    <sheetView workbookViewId="0">
      <selection activeCell="C12" sqref="C12"/>
    </sheetView>
  </sheetViews>
  <sheetFormatPr defaultRowHeight="14.45"/>
  <sheetData>
    <row r="1" spans="1:1">
      <c r="A1" t="s">
        <v>170</v>
      </c>
    </row>
    <row r="9" spans="1:1" s="50" customFormat="1"/>
    <row r="10" spans="1:1" s="50" customFormat="1"/>
    <row r="11" spans="1:1" s="50" customFormat="1"/>
    <row r="12" spans="1:1" s="50" customFormat="1"/>
    <row r="13" spans="1:1" s="50" customFormat="1"/>
    <row r="14" spans="1:1" s="50" customFormat="1"/>
    <row r="15" spans="1:1" s="50" customFormat="1"/>
    <row r="16" spans="1:1" s="50" customFormat="1"/>
    <row r="17" s="50" customFormat="1"/>
    <row r="18" s="50" customFormat="1"/>
    <row r="19" s="50" customFormat="1"/>
    <row r="20" s="50" customFormat="1"/>
    <row r="21" s="50" customFormat="1"/>
    <row r="22" s="50" customFormat="1"/>
    <row r="23" s="50" customFormat="1"/>
    <row r="24" s="50" customFormat="1"/>
    <row r="25" s="50" customFormat="1"/>
    <row r="26" s="50" customFormat="1"/>
    <row r="27" s="50" customFormat="1"/>
    <row r="28" s="50" customFormat="1"/>
    <row r="29" s="50" customFormat="1"/>
    <row r="30" s="50" customFormat="1"/>
    <row r="31" s="50" customFormat="1"/>
    <row r="32" s="50" customFormat="1"/>
    <row r="33" s="50" customFormat="1"/>
    <row r="34" s="50" customFormat="1"/>
    <row r="35" s="50" customFormat="1"/>
    <row r="36" s="50" customFormat="1"/>
    <row r="37" s="50" customFormat="1"/>
    <row r="38" s="50" customFormat="1"/>
    <row r="39" s="50" customFormat="1"/>
    <row r="40" s="50" customFormat="1"/>
    <row r="41" s="50" customFormat="1"/>
    <row r="42" s="50" customFormat="1"/>
    <row r="43" s="50" customFormat="1"/>
    <row r="44" s="50" customFormat="1"/>
    <row r="45" s="50" customFormat="1"/>
    <row r="46" s="50" customFormat="1"/>
    <row r="47" s="50" customFormat="1"/>
    <row r="48" s="50" customFormat="1"/>
    <row r="49" s="50" customFormat="1"/>
    <row r="50" s="50" customFormat="1"/>
    <row r="51" s="50" customFormat="1"/>
    <row r="52" s="50" customFormat="1"/>
    <row r="53" s="50" customFormat="1"/>
    <row r="54" s="50" customFormat="1"/>
    <row r="55" s="50" customFormat="1"/>
    <row r="56" s="50" customFormat="1"/>
    <row r="57" s="50" customFormat="1"/>
    <row r="58" s="50" customFormat="1"/>
    <row r="59" s="50" customFormat="1"/>
    <row r="60" s="50" customFormat="1"/>
    <row r="61" s="50" customFormat="1"/>
    <row r="62" s="50" customFormat="1"/>
    <row r="63" s="50" customFormat="1"/>
    <row r="64" s="50" customFormat="1"/>
    <row r="65" s="50" customFormat="1"/>
    <row r="66" s="50" customFormat="1"/>
    <row r="67" s="50" customFormat="1"/>
    <row r="68" s="50" customFormat="1"/>
    <row r="69" s="50" customFormat="1"/>
    <row r="70" s="50" customFormat="1"/>
    <row r="71" s="50" customFormat="1"/>
    <row r="72" s="50" customFormat="1"/>
    <row r="73" s="50" customFormat="1"/>
    <row r="74" s="50" customFormat="1"/>
    <row r="75" s="50" customFormat="1"/>
    <row r="76" s="50" customFormat="1"/>
    <row r="77" s="50" customFormat="1"/>
    <row r="78" s="50" customFormat="1"/>
    <row r="79" s="50" customFormat="1"/>
    <row r="80" s="50" customFormat="1"/>
    <row r="81" s="50" customFormat="1"/>
    <row r="82" s="50" customFormat="1"/>
    <row r="83" s="50" customFormat="1"/>
    <row r="84" s="50" customFormat="1"/>
    <row r="85" s="50" customFormat="1"/>
    <row r="86" s="50" customFormat="1"/>
    <row r="87" s="50" customFormat="1"/>
    <row r="88" s="50" customFormat="1"/>
    <row r="89" s="50" customFormat="1"/>
    <row r="90" s="50" customFormat="1"/>
    <row r="91" s="50" customFormat="1"/>
    <row r="92" s="50" customFormat="1"/>
    <row r="93" s="50" customFormat="1"/>
    <row r="94" s="50" customFormat="1"/>
    <row r="95" s="50" customFormat="1"/>
    <row r="96" s="50" customFormat="1"/>
    <row r="97" s="50" customFormat="1"/>
    <row r="98" s="50" customFormat="1"/>
    <row r="99" s="50" customFormat="1"/>
    <row r="100" s="50" customFormat="1"/>
    <row r="101" s="50" customFormat="1"/>
    <row r="102" s="50" customFormat="1"/>
    <row r="103" s="50" customFormat="1"/>
    <row r="104" s="50" customFormat="1"/>
    <row r="105" s="50" customFormat="1"/>
    <row r="106" s="50" customFormat="1"/>
    <row r="107" s="50" customFormat="1"/>
    <row r="108" s="50" customFormat="1"/>
    <row r="109" s="50" customFormat="1"/>
    <row r="110" s="50" customFormat="1"/>
    <row r="111" s="50" customFormat="1"/>
    <row r="112" s="50" customFormat="1"/>
    <row r="113" s="50" customFormat="1"/>
    <row r="114" s="50" customFormat="1"/>
    <row r="115" s="50" customFormat="1"/>
    <row r="116" s="50" customFormat="1"/>
    <row r="117" s="50" customFormat="1"/>
    <row r="118" s="50" customFormat="1"/>
    <row r="119" s="50" customFormat="1"/>
    <row r="120" s="50" customFormat="1"/>
    <row r="121" s="50" customFormat="1"/>
    <row r="122" s="50" customFormat="1"/>
    <row r="123" s="50" customFormat="1"/>
    <row r="124" s="50" customFormat="1"/>
    <row r="125" s="50" customFormat="1"/>
    <row r="126" s="50" customFormat="1"/>
    <row r="127" s="50" customFormat="1"/>
    <row r="128" s="50" customFormat="1"/>
    <row r="129" s="50" customFormat="1"/>
    <row r="130" s="50" customFormat="1"/>
    <row r="131" s="50" customFormat="1"/>
    <row r="132" s="50" customFormat="1"/>
    <row r="133" s="50" customFormat="1"/>
    <row r="134" s="50" customFormat="1"/>
    <row r="135" s="50" customFormat="1"/>
    <row r="136" s="50" customFormat="1"/>
    <row r="137" s="50" customFormat="1"/>
    <row r="138" s="50" customFormat="1"/>
    <row r="139" s="50" customFormat="1"/>
    <row r="140" s="50" customFormat="1"/>
    <row r="141" s="50" customFormat="1"/>
    <row r="142" s="50" customFormat="1"/>
    <row r="143" s="50" customFormat="1"/>
    <row r="144" s="50" customFormat="1"/>
    <row r="145" s="50" customFormat="1"/>
    <row r="146" s="50" customFormat="1"/>
    <row r="147" s="50" customFormat="1"/>
    <row r="148" s="50" customFormat="1"/>
    <row r="149" s="50" customFormat="1"/>
    <row r="150" s="50" customFormat="1"/>
    <row r="151" s="50" customFormat="1"/>
    <row r="152" s="50" customFormat="1"/>
    <row r="153" s="50" customFormat="1"/>
    <row r="154" s="50" customFormat="1"/>
    <row r="155" s="50" customFormat="1"/>
    <row r="156" s="50" customFormat="1"/>
    <row r="157" s="50" customFormat="1"/>
    <row r="158" s="50" customFormat="1"/>
    <row r="159" s="50" customFormat="1"/>
    <row r="160" s="50" customFormat="1"/>
  </sheetData>
  <sheetProtection algorithmName="SHA-512" hashValue="6TDGC++AGHGAdtjvRQyVbP6+0tGJE2k6MYBHEc6uLeTsj5hZEwpqcDcYaoSxop1vguQwFmEm9TkuRxWY7q+LrQ==" saltValue="FE8nurBf72k2f6zZeF/6DA==" spinCount="100000" sheet="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70"/>
  <sheetViews>
    <sheetView workbookViewId="0">
      <selection activeCell="F22" sqref="F22"/>
    </sheetView>
  </sheetViews>
  <sheetFormatPr defaultRowHeight="14.45"/>
  <sheetData>
    <row r="1" spans="1:1">
      <c r="A1" t="s">
        <v>171</v>
      </c>
    </row>
    <row r="2" spans="1:1" s="50" customFormat="1"/>
    <row r="3" spans="1:1" s="50" customFormat="1"/>
    <row r="4" spans="1:1" s="50" customFormat="1"/>
    <row r="5" spans="1:1" s="50" customFormat="1"/>
    <row r="6" spans="1:1" s="50" customFormat="1"/>
    <row r="7" spans="1:1" s="50" customFormat="1"/>
    <row r="8" spans="1:1" s="50" customFormat="1"/>
    <row r="9" spans="1:1" s="50" customFormat="1"/>
    <row r="10" spans="1:1" s="50" customFormat="1"/>
    <row r="11" spans="1:1" s="50" customFormat="1"/>
    <row r="12" spans="1:1" s="50" customFormat="1"/>
    <row r="13" spans="1:1" s="50" customFormat="1"/>
    <row r="14" spans="1:1" s="50" customFormat="1"/>
    <row r="15" spans="1:1" s="50" customFormat="1"/>
    <row r="16" spans="1:1" s="50" customFormat="1"/>
    <row r="17" s="50" customFormat="1"/>
    <row r="18" s="50" customFormat="1"/>
    <row r="19" s="50" customFormat="1"/>
    <row r="20" s="50" customFormat="1"/>
    <row r="21" s="50" customFormat="1"/>
    <row r="22" s="50" customFormat="1"/>
    <row r="23" s="50" customFormat="1"/>
    <row r="24" s="50" customFormat="1"/>
    <row r="25" s="50" customFormat="1"/>
    <row r="26" s="50" customFormat="1"/>
    <row r="27" s="50" customFormat="1"/>
    <row r="28" s="50" customFormat="1"/>
    <row r="29" s="50" customFormat="1"/>
    <row r="30" s="50" customFormat="1"/>
    <row r="31" s="50" customFormat="1"/>
    <row r="32" s="50" customFormat="1"/>
    <row r="33" s="50" customFormat="1"/>
    <row r="34" s="50" customFormat="1"/>
    <row r="35" s="50" customFormat="1"/>
    <row r="36" s="50" customFormat="1"/>
    <row r="37" s="50" customFormat="1"/>
    <row r="38" s="50" customFormat="1"/>
    <row r="39" s="50" customFormat="1"/>
    <row r="40" s="50" customFormat="1"/>
    <row r="41" s="50" customFormat="1"/>
    <row r="42" s="50" customFormat="1"/>
    <row r="43" s="50" customFormat="1"/>
    <row r="44" s="50" customFormat="1"/>
    <row r="45" s="50" customFormat="1"/>
    <row r="46" s="50" customFormat="1"/>
    <row r="47" s="50" customFormat="1"/>
    <row r="48" s="50" customFormat="1"/>
    <row r="49" s="50" customFormat="1"/>
    <row r="50" s="50" customFormat="1"/>
    <row r="51" s="50" customFormat="1"/>
    <row r="52" s="50" customFormat="1"/>
    <row r="53" s="50" customFormat="1"/>
    <row r="54" s="50" customFormat="1"/>
    <row r="55" s="50" customFormat="1"/>
    <row r="56" s="50" customFormat="1"/>
    <row r="57" s="50" customFormat="1"/>
    <row r="58" s="50" customFormat="1"/>
    <row r="59" s="50" customFormat="1"/>
    <row r="60" s="50" customFormat="1"/>
    <row r="61" s="50" customFormat="1"/>
    <row r="62" s="50" customFormat="1"/>
    <row r="63" s="50" customFormat="1"/>
    <row r="64" s="50" customFormat="1"/>
    <row r="65" s="50" customFormat="1"/>
    <row r="66" s="50" customFormat="1"/>
    <row r="67" s="50" customFormat="1"/>
    <row r="68" s="50" customFormat="1"/>
    <row r="69" s="50" customFormat="1"/>
    <row r="70" s="50" customFormat="1"/>
    <row r="71" s="50" customFormat="1"/>
    <row r="72" s="50" customFormat="1"/>
    <row r="73" s="50" customFormat="1"/>
    <row r="74" s="50" customFormat="1"/>
    <row r="75" s="50" customFormat="1"/>
    <row r="76" s="50" customFormat="1"/>
    <row r="77" s="50" customFormat="1"/>
    <row r="78" s="50" customFormat="1"/>
    <row r="79" s="50" customFormat="1"/>
    <row r="80" s="50" customFormat="1"/>
    <row r="81" s="50" customFormat="1"/>
    <row r="82" s="50" customFormat="1"/>
    <row r="83" s="50" customFormat="1"/>
    <row r="84" s="50" customFormat="1"/>
    <row r="85" s="50" customFormat="1"/>
    <row r="86" s="50" customFormat="1"/>
    <row r="87" s="50" customFormat="1"/>
    <row r="88" s="50" customFormat="1"/>
    <row r="89" s="50" customFormat="1"/>
    <row r="90" s="50" customFormat="1"/>
    <row r="91" s="50" customFormat="1"/>
    <row r="92" s="50" customFormat="1"/>
    <row r="93" s="50" customFormat="1"/>
    <row r="94" s="50" customFormat="1"/>
    <row r="95" s="50" customFormat="1"/>
    <row r="96" s="50" customFormat="1"/>
    <row r="97" s="50" customFormat="1"/>
    <row r="98" s="50" customFormat="1"/>
    <row r="99" s="50" customFormat="1"/>
    <row r="100" s="50" customFormat="1"/>
    <row r="101" s="50" customFormat="1"/>
    <row r="102" s="50" customFormat="1"/>
    <row r="103" s="50" customFormat="1"/>
    <row r="104" s="50" customFormat="1"/>
    <row r="105" s="50" customFormat="1"/>
    <row r="106" s="50" customFormat="1"/>
    <row r="107" s="50" customFormat="1"/>
    <row r="108" s="50" customFormat="1"/>
    <row r="109" s="50" customFormat="1"/>
    <row r="110" s="50" customFormat="1"/>
    <row r="111" s="50" customFormat="1"/>
    <row r="112" s="50" customFormat="1"/>
    <row r="113" s="50" customFormat="1"/>
    <row r="114" s="50" customFormat="1"/>
    <row r="115" s="50" customFormat="1"/>
    <row r="116" s="50" customFormat="1"/>
    <row r="117" s="50" customFormat="1"/>
    <row r="118" s="50" customFormat="1"/>
    <row r="119" s="50" customFormat="1"/>
    <row r="120" s="50" customFormat="1"/>
    <row r="121" s="50" customFormat="1"/>
    <row r="122" s="50" customFormat="1"/>
    <row r="123" s="50" customFormat="1"/>
    <row r="124" s="50" customFormat="1"/>
    <row r="125" s="50" customFormat="1"/>
    <row r="126" s="50" customFormat="1"/>
    <row r="127" s="50" customFormat="1"/>
    <row r="128" s="50" customFormat="1"/>
    <row r="129" s="50" customFormat="1"/>
    <row r="130" s="50" customFormat="1"/>
    <row r="131" s="50" customFormat="1"/>
    <row r="132" s="50" customFormat="1"/>
    <row r="133" s="50" customFormat="1"/>
    <row r="134" s="50" customFormat="1"/>
    <row r="135" s="50" customFormat="1"/>
    <row r="136" s="50" customFormat="1"/>
    <row r="137" s="50" customFormat="1"/>
    <row r="138" s="50" customFormat="1"/>
    <row r="139" s="50" customFormat="1"/>
    <row r="140" s="50" customFormat="1"/>
    <row r="141" s="50" customFormat="1"/>
    <row r="142" s="50" customFormat="1"/>
    <row r="143" s="50" customFormat="1"/>
    <row r="144" s="50" customFormat="1"/>
    <row r="145" s="50" customFormat="1"/>
    <row r="146" s="50" customFormat="1"/>
    <row r="147" s="50" customFormat="1"/>
    <row r="148" s="50" customFormat="1"/>
    <row r="149" s="50" customFormat="1"/>
    <row r="150" s="50" customFormat="1"/>
    <row r="151" s="50" customFormat="1"/>
    <row r="152" s="50" customFormat="1"/>
    <row r="153" s="50" customFormat="1"/>
    <row r="154" s="50" customFormat="1"/>
    <row r="155" s="50" customFormat="1"/>
    <row r="156" s="50" customFormat="1"/>
    <row r="157" s="50" customFormat="1"/>
    <row r="158" s="50" customFormat="1"/>
    <row r="159" s="50" customFormat="1"/>
    <row r="160" s="50" customFormat="1"/>
    <row r="161" s="50" customFormat="1"/>
    <row r="162" s="50" customFormat="1"/>
    <row r="163" s="50" customFormat="1"/>
    <row r="164" s="50" customFormat="1"/>
    <row r="165" s="50" customFormat="1"/>
    <row r="166" s="50" customFormat="1"/>
    <row r="167" s="50" customFormat="1"/>
    <row r="168" s="50" customFormat="1"/>
    <row r="169" s="50" customFormat="1"/>
    <row r="170" s="50" customFormat="1"/>
  </sheetData>
  <sheetProtection algorithmName="SHA-512" hashValue="obQH23KJuQJm5VxbFusE8LndoHtiKv1yCw4eOutu+3AHWtq4AdfCCKHZm6spPt8k4JVd5YIJzwXRAQ3MN7nOFA==" saltValue="qXrOQFSMugQALbD8mmzRNw==" spinCount="100000" sheet="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K44"/>
  <sheetViews>
    <sheetView tabSelected="1" zoomScaleNormal="100" workbookViewId="0">
      <selection activeCell="K22" sqref="K22"/>
    </sheetView>
  </sheetViews>
  <sheetFormatPr defaultColWidth="9.140625" defaultRowHeight="15"/>
  <cols>
    <col min="1" max="1" width="9.140625" style="3"/>
    <col min="2" max="2" width="7.28515625" style="3" customWidth="1"/>
    <col min="3" max="3" width="18.5703125" style="3" customWidth="1"/>
    <col min="4" max="4" width="15.5703125" style="3" customWidth="1"/>
    <col min="5" max="5" width="12.28515625" style="3" customWidth="1"/>
    <col min="6" max="6" width="18.85546875" style="3" customWidth="1"/>
    <col min="7" max="7" width="17.140625" style="3" customWidth="1"/>
    <col min="8" max="8" width="7.7109375" style="5" hidden="1" customWidth="1"/>
    <col min="9" max="12" width="9.140625" style="5" customWidth="1"/>
    <col min="13" max="16384" width="9.140625" style="5"/>
  </cols>
  <sheetData>
    <row r="1" spans="1:11">
      <c r="F1" s="126" t="s">
        <v>172</v>
      </c>
      <c r="G1" s="127">
        <f>MAX('Revision History'!A4:A32)</f>
        <v>44232</v>
      </c>
      <c r="K1" s="38" t="s">
        <v>173</v>
      </c>
    </row>
    <row r="2" spans="1:11" ht="18.600000000000001">
      <c r="B2" s="4" t="s">
        <v>174</v>
      </c>
      <c r="F2" s="25"/>
      <c r="K2" s="38" t="s">
        <v>175</v>
      </c>
    </row>
    <row r="3" spans="1:11">
      <c r="B3" s="22"/>
      <c r="C3" s="6"/>
      <c r="D3" s="5"/>
      <c r="F3" s="35"/>
      <c r="G3" s="49"/>
      <c r="K3" s="38" t="s">
        <v>176</v>
      </c>
    </row>
    <row r="4" spans="1:11">
      <c r="B4" s="23"/>
      <c r="C4" s="202"/>
      <c r="D4" s="202"/>
      <c r="F4" s="35"/>
      <c r="G4" s="49"/>
    </row>
    <row r="5" spans="1:11">
      <c r="B5" s="23"/>
      <c r="C5" s="204" t="s">
        <v>177</v>
      </c>
      <c r="D5" s="204"/>
      <c r="F5" s="35"/>
      <c r="G5" s="49"/>
    </row>
    <row r="6" spans="1:11" s="8" customFormat="1" ht="15" customHeight="1">
      <c r="A6" s="7"/>
      <c r="C6" s="202"/>
      <c r="D6" s="202"/>
      <c r="E6" s="43"/>
      <c r="F6" s="5"/>
      <c r="G6" s="49"/>
      <c r="H6" s="5"/>
      <c r="I6" s="5"/>
      <c r="J6" s="5"/>
      <c r="K6" s="5"/>
    </row>
    <row r="7" spans="1:11">
      <c r="B7" s="23"/>
      <c r="C7" s="203" t="s">
        <v>178</v>
      </c>
      <c r="D7" s="203"/>
      <c r="F7" s="25"/>
      <c r="G7" s="49"/>
      <c r="K7" s="38" t="s">
        <v>179</v>
      </c>
    </row>
    <row r="8" spans="1:11" ht="3" customHeight="1">
      <c r="C8" s="9"/>
      <c r="F8" s="35"/>
      <c r="G8" s="5"/>
      <c r="K8" s="38" t="s">
        <v>180</v>
      </c>
    </row>
    <row r="9" spans="1:11" s="8" customFormat="1">
      <c r="A9" s="7"/>
      <c r="B9" s="41"/>
      <c r="C9" s="206"/>
      <c r="D9" s="206"/>
      <c r="E9" s="10"/>
      <c r="F9" s="35"/>
      <c r="G9" s="201"/>
      <c r="H9" s="5"/>
      <c r="I9" s="5"/>
      <c r="J9" s="5"/>
      <c r="K9" s="5"/>
    </row>
    <row r="10" spans="1:11">
      <c r="C10" s="205" t="s">
        <v>181</v>
      </c>
      <c r="D10" s="205"/>
      <c r="F10" s="5"/>
      <c r="G10" s="201"/>
    </row>
    <row r="11" spans="1:11" ht="10.5" customHeight="1">
      <c r="C11" s="9"/>
    </row>
    <row r="12" spans="1:11" ht="18.600000000000001">
      <c r="B12" s="4" t="s">
        <v>182</v>
      </c>
      <c r="G12" s="46"/>
    </row>
    <row r="13" spans="1:11" ht="13.9" customHeight="1">
      <c r="E13" s="65" t="s">
        <v>183</v>
      </c>
      <c r="F13" s="3" t="s">
        <v>184</v>
      </c>
      <c r="G13" s="47"/>
    </row>
    <row r="14" spans="1:11">
      <c r="D14" s="11" t="s">
        <v>185</v>
      </c>
      <c r="E14" s="51">
        <v>950731</v>
      </c>
      <c r="F14" s="29"/>
      <c r="H14" s="46"/>
      <c r="J14" s="35"/>
    </row>
    <row r="15" spans="1:11" ht="15.6" thickBot="1">
      <c r="D15" s="11" t="s">
        <v>186</v>
      </c>
      <c r="E15" s="52">
        <v>524011</v>
      </c>
      <c r="F15" s="30"/>
      <c r="G15" s="36" t="s">
        <v>187</v>
      </c>
      <c r="H15" s="46"/>
      <c r="J15" s="35"/>
    </row>
    <row r="16" spans="1:11" ht="15.6" thickBot="1">
      <c r="D16" s="11" t="s">
        <v>188</v>
      </c>
      <c r="E16" s="53">
        <v>445410</v>
      </c>
      <c r="F16" s="33"/>
      <c r="G16" s="36" t="s">
        <v>189</v>
      </c>
      <c r="H16" s="46"/>
      <c r="J16" s="35"/>
    </row>
    <row r="17" spans="1:10">
      <c r="A17"/>
      <c r="D17" s="11" t="s">
        <v>190</v>
      </c>
      <c r="E17" s="54">
        <f>ROUND(E14-E16,0)</f>
        <v>505321</v>
      </c>
      <c r="F17" s="31">
        <f>ROUND(F14-F16,0)</f>
        <v>0</v>
      </c>
      <c r="G17" s="26"/>
      <c r="H17" s="48"/>
      <c r="J17" s="35"/>
    </row>
    <row r="18" spans="1:10" ht="15.6" thickBot="1">
      <c r="A18" s="40" t="s">
        <v>176</v>
      </c>
      <c r="D18" s="11" t="s">
        <v>191</v>
      </c>
      <c r="E18" s="55">
        <f>IF(B4="Grow Light System, Non-stacked indoor farm",E17*10,E17*20)</f>
        <v>10106420</v>
      </c>
      <c r="F18" s="32">
        <f>IF(C4="Grow Light System, Non-stacked indoor farm",F17*10,F17*20)</f>
        <v>0</v>
      </c>
      <c r="G18" s="25"/>
      <c r="H18" s="3"/>
    </row>
    <row r="19" spans="1:10" ht="15.6" thickTop="1">
      <c r="D19" s="13"/>
      <c r="E19" s="14"/>
      <c r="F19" s="14"/>
      <c r="G19" s="42"/>
      <c r="H19" s="3"/>
      <c r="I19" s="27"/>
    </row>
    <row r="20" spans="1:10">
      <c r="A20" s="38">
        <v>0.3</v>
      </c>
      <c r="D20" s="11" t="s">
        <v>192</v>
      </c>
      <c r="E20" s="64">
        <f>IFERROR(1-(E16/E14),"")</f>
        <v>0.5315078607934316</v>
      </c>
      <c r="F20" s="44" t="str">
        <f>IFERROR(1-(F16/F14),"")</f>
        <v/>
      </c>
      <c r="G20" s="45" t="str">
        <f>IF(F20="","",IF(F20&lt;29.99%,"Does not meet % Energy Reduction Requirement - May qualify for Custom Incentive","Does meet % Energy Reduction Requirement"))</f>
        <v/>
      </c>
      <c r="H20" s="3"/>
      <c r="I20" s="28"/>
    </row>
    <row r="21" spans="1:10">
      <c r="D21" s="11" t="s">
        <v>193</v>
      </c>
      <c r="E21" s="175" t="s">
        <v>194</v>
      </c>
      <c r="F21" s="176"/>
      <c r="H21" s="177" t="s">
        <v>195</v>
      </c>
    </row>
    <row r="22" spans="1:10">
      <c r="D22" s="13"/>
      <c r="E22" s="14"/>
      <c r="F22" s="14"/>
      <c r="H22" s="178" t="s">
        <v>196</v>
      </c>
    </row>
    <row r="23" spans="1:10">
      <c r="A23" s="26">
        <v>29.99</v>
      </c>
      <c r="D23" s="11" t="s">
        <v>197</v>
      </c>
      <c r="E23" s="56">
        <v>261.12</v>
      </c>
      <c r="F23" s="1"/>
      <c r="H23" s="3"/>
    </row>
    <row r="24" spans="1:10" ht="15.6" thickBot="1">
      <c r="A24" s="40" t="s">
        <v>176</v>
      </c>
      <c r="D24" s="11" t="s">
        <v>135</v>
      </c>
      <c r="E24" s="57">
        <v>143.91999999999999</v>
      </c>
      <c r="F24" s="39"/>
      <c r="G24" s="25"/>
      <c r="H24" s="3"/>
    </row>
    <row r="25" spans="1:10" ht="15.6" thickBot="1">
      <c r="D25" s="11" t="s">
        <v>198</v>
      </c>
      <c r="E25" s="122">
        <f>ROUND(E23-E24,2)</f>
        <v>117.2</v>
      </c>
      <c r="F25" s="123">
        <f>ROUND(F23-F24,2)</f>
        <v>0</v>
      </c>
      <c r="G25"/>
      <c r="H25" s="3"/>
    </row>
    <row r="26" spans="1:10" ht="15.6" thickTop="1">
      <c r="D26" s="11"/>
      <c r="E26" s="24"/>
      <c r="F26" s="24"/>
      <c r="H26" s="3"/>
    </row>
    <row r="27" spans="1:10">
      <c r="D27" s="11"/>
      <c r="E27" s="12"/>
      <c r="F27" s="12"/>
      <c r="H27" s="3"/>
    </row>
    <row r="28" spans="1:10" ht="18.600000000000001">
      <c r="B28" s="4" t="s">
        <v>199</v>
      </c>
      <c r="G28" s="3" t="s">
        <v>200</v>
      </c>
      <c r="H28" s="3"/>
    </row>
    <row r="29" spans="1:10" ht="6" customHeight="1">
      <c r="H29" s="3"/>
    </row>
    <row r="30" spans="1:10">
      <c r="D30" s="11" t="s">
        <v>201</v>
      </c>
      <c r="E30" s="58">
        <v>0.11020000000000001</v>
      </c>
      <c r="F30" s="37"/>
      <c r="G30" s="36" t="s">
        <v>202</v>
      </c>
      <c r="H30" s="3"/>
    </row>
    <row r="31" spans="1:10">
      <c r="D31" s="11" t="s">
        <v>203</v>
      </c>
      <c r="E31" s="59">
        <v>154250</v>
      </c>
      <c r="F31" s="2"/>
      <c r="G31" s="25"/>
      <c r="H31" s="3"/>
    </row>
    <row r="32" spans="1:10">
      <c r="D32" s="11" t="s">
        <v>204</v>
      </c>
      <c r="E32" s="59">
        <v>324150</v>
      </c>
      <c r="F32" s="2"/>
      <c r="G32" s="25"/>
      <c r="H32" s="3"/>
    </row>
    <row r="33" spans="4:8">
      <c r="D33" s="11" t="s">
        <v>205</v>
      </c>
      <c r="E33" s="60">
        <f>IFERROR(E32-E31,"")</f>
        <v>169900</v>
      </c>
      <c r="F33" s="15">
        <f>IFERROR(F32-F31,"")</f>
        <v>0</v>
      </c>
      <c r="G33" s="25" t="str">
        <f>(IF(F33&lt;0,"Does Not Qualify - Negative Incremental Project Cost",""))</f>
        <v/>
      </c>
      <c r="H33" s="3"/>
    </row>
    <row r="34" spans="4:8">
      <c r="D34" s="11" t="s">
        <v>206</v>
      </c>
      <c r="E34" s="60">
        <v>0.06</v>
      </c>
      <c r="F34" s="15">
        <v>0.06</v>
      </c>
      <c r="H34" s="25"/>
    </row>
    <row r="35" spans="4:8" ht="7.5" customHeight="1">
      <c r="D35" s="13"/>
      <c r="E35" s="61"/>
      <c r="H35" s="3"/>
    </row>
    <row r="36" spans="4:8">
      <c r="D36" s="11" t="s">
        <v>207</v>
      </c>
      <c r="E36" s="60">
        <f>E17*E30</f>
        <v>55686.374200000006</v>
      </c>
      <c r="F36" s="15">
        <f>F17*F30</f>
        <v>0</v>
      </c>
      <c r="H36" s="3"/>
    </row>
    <row r="37" spans="4:8" ht="6.75" customHeight="1">
      <c r="D37" s="13"/>
      <c r="E37" s="61"/>
      <c r="H37" s="3"/>
    </row>
    <row r="38" spans="4:8">
      <c r="D38" s="16" t="s">
        <v>208</v>
      </c>
      <c r="E38" s="60">
        <f>E34*E17</f>
        <v>30319.26</v>
      </c>
      <c r="F38" s="15">
        <f>F34*F17</f>
        <v>0</v>
      </c>
      <c r="H38" s="3"/>
    </row>
    <row r="39" spans="4:8">
      <c r="G39" s="25"/>
      <c r="H39" s="3"/>
    </row>
    <row r="40" spans="4:8">
      <c r="D40" s="17" t="s">
        <v>209</v>
      </c>
      <c r="E40" s="18"/>
      <c r="F40" s="18"/>
      <c r="H40" s="3"/>
    </row>
    <row r="41" spans="4:8">
      <c r="D41" s="16" t="s">
        <v>210</v>
      </c>
      <c r="E41" s="62">
        <f>(ROUND(E33*0.5,2))</f>
        <v>84950</v>
      </c>
      <c r="F41" s="19">
        <f>(ROUND(F33*0.5,2))</f>
        <v>0</v>
      </c>
      <c r="G41" s="25"/>
      <c r="H41" s="3"/>
    </row>
    <row r="42" spans="4:8">
      <c r="D42" s="16" t="s">
        <v>211</v>
      </c>
      <c r="E42" s="62">
        <f>MIN(E38,300000)</f>
        <v>30319.26</v>
      </c>
      <c r="F42" s="19">
        <f>MIN(F38,300000)</f>
        <v>0</v>
      </c>
      <c r="H42" s="3"/>
    </row>
    <row r="43" spans="4:8">
      <c r="D43" s="16" t="s">
        <v>212</v>
      </c>
      <c r="E43" s="62">
        <f>E38</f>
        <v>30319.26</v>
      </c>
      <c r="F43" s="19">
        <f>F38</f>
        <v>0</v>
      </c>
      <c r="H43" s="3"/>
    </row>
    <row r="44" spans="4:8">
      <c r="D44" s="20" t="s">
        <v>213</v>
      </c>
      <c r="E44" s="63">
        <f>MIN(E41:E43)</f>
        <v>30319.26</v>
      </c>
      <c r="F44" s="21">
        <f>MIN(F41:F43)</f>
        <v>0</v>
      </c>
      <c r="H44" s="3"/>
    </row>
  </sheetData>
  <sheetProtection algorithmName="SHA-512" hashValue="Lh5iQ5M1RFsdkem1YZYJjyTOWU1LryJ4g224BQYmks+BDUvx3ZAXLc+b3OJzpI5Yrf9VE6uIuUvHqZIjejr+BQ==" saltValue="JVT9E0YgpmjHjLF90OKeIw==" spinCount="100000" sheet="1" objects="1" scenarios="1"/>
  <mergeCells count="7">
    <mergeCell ref="G9:G10"/>
    <mergeCell ref="C4:D4"/>
    <mergeCell ref="C6:D6"/>
    <mergeCell ref="C7:D7"/>
    <mergeCell ref="C5:D5"/>
    <mergeCell ref="C10:D10"/>
    <mergeCell ref="C9:D9"/>
  </mergeCells>
  <conditionalFormatting sqref="F20">
    <cfRule type="expression" dxfId="11" priority="18">
      <formula>$F$20&lt;29.99%</formula>
    </cfRule>
    <cfRule type="expression" dxfId="10" priority="19">
      <formula>$F$20&gt;29.99%</formula>
    </cfRule>
  </conditionalFormatting>
  <conditionalFormatting sqref="F24">
    <cfRule type="expression" dxfId="9" priority="15">
      <formula>$C$4=$A$24</formula>
    </cfRule>
  </conditionalFormatting>
  <conditionalFormatting sqref="F23">
    <cfRule type="expression" dxfId="8" priority="13">
      <formula>$C$4=$A$24</formula>
    </cfRule>
  </conditionalFormatting>
  <conditionalFormatting sqref="F25">
    <cfRule type="expression" dxfId="7" priority="12">
      <formula>$C$4=$A$24</formula>
    </cfRule>
  </conditionalFormatting>
  <conditionalFormatting sqref="G20">
    <cfRule type="containsText" dxfId="6" priority="8" operator="containsText" text="Does not meet % Energy Reduction Requirement">
      <formula>NOT(ISERROR(SEARCH("Does not meet % Energy Reduction Requirement",G20)))</formula>
    </cfRule>
    <cfRule type="containsText" dxfId="5" priority="9" operator="containsText" text="Does meet % Energy Reduction Requirement">
      <formula>NOT(ISERROR(SEARCH("Does meet % Energy Reduction Requirement",G20)))</formula>
    </cfRule>
  </conditionalFormatting>
  <conditionalFormatting sqref="G33">
    <cfRule type="containsText" dxfId="4" priority="6" operator="containsText" text="Does not meet % Energy Reduction Requirement">
      <formula>NOT(ISERROR(SEARCH("Does not meet % Energy Reduction Requirement",G33)))</formula>
    </cfRule>
    <cfRule type="containsText" dxfId="3" priority="7" operator="containsText" text="Does meet % Energy Reduction Requirement">
      <formula>NOT(ISERROR(SEARCH("Does meet % Energy Reduction Requirement",G33)))</formula>
    </cfRule>
  </conditionalFormatting>
  <conditionalFormatting sqref="E24">
    <cfRule type="expression" dxfId="2" priority="3">
      <formula>$C$4=$A$24</formula>
    </cfRule>
  </conditionalFormatting>
  <conditionalFormatting sqref="E23">
    <cfRule type="expression" dxfId="1" priority="2">
      <formula>$C$4=$A$24</formula>
    </cfRule>
  </conditionalFormatting>
  <conditionalFormatting sqref="E25">
    <cfRule type="expression" dxfId="0" priority="1">
      <formula>$C$4=$A$24</formula>
    </cfRule>
  </conditionalFormatting>
  <dataValidations count="3">
    <dataValidation type="list" allowBlank="1" showInputMessage="1" showErrorMessage="1" sqref="C4:D4" xr:uid="{00000000-0002-0000-0600-000000000000}">
      <formula1>Measure</formula1>
    </dataValidation>
    <dataValidation type="list" allowBlank="1" showInputMessage="1" showErrorMessage="1" sqref="C6:D6" xr:uid="{00000000-0002-0000-0600-000001000000}">
      <formula1>Building</formula1>
    </dataValidation>
    <dataValidation type="list" allowBlank="1" showInputMessage="1" showErrorMessage="1" sqref="F21" xr:uid="{EFC7E2D1-82A5-4440-BA05-B5C0DA06AF77}">
      <formula1>$H$21:$H$22</formula1>
    </dataValidation>
  </dataValidations>
  <pageMargins left="0.7" right="0.7" top="0.75" bottom="0.75" header="0.3" footer="0.3"/>
  <pageSetup scale="83"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
  <sheetViews>
    <sheetView workbookViewId="0">
      <selection activeCell="B8" sqref="B8"/>
    </sheetView>
  </sheetViews>
  <sheetFormatPr defaultRowHeight="14.45"/>
  <cols>
    <col min="1" max="1" width="11.140625" customWidth="1"/>
    <col min="2" max="2" width="111.5703125" customWidth="1"/>
  </cols>
  <sheetData>
    <row r="1" spans="1:3">
      <c r="A1" t="s">
        <v>214</v>
      </c>
    </row>
    <row r="3" spans="1:3">
      <c r="A3" t="s">
        <v>215</v>
      </c>
      <c r="B3" t="s">
        <v>216</v>
      </c>
      <c r="C3" t="s">
        <v>217</v>
      </c>
    </row>
    <row r="4" spans="1:3">
      <c r="A4" s="124">
        <v>44028</v>
      </c>
      <c r="B4" t="s">
        <v>218</v>
      </c>
      <c r="C4" t="s">
        <v>219</v>
      </c>
    </row>
    <row r="5" spans="1:3">
      <c r="A5" s="124">
        <v>44200</v>
      </c>
      <c r="B5" t="s">
        <v>220</v>
      </c>
      <c r="C5" t="s">
        <v>221</v>
      </c>
    </row>
    <row r="6" spans="1:3">
      <c r="A6" s="124">
        <v>44218</v>
      </c>
      <c r="B6" t="s">
        <v>222</v>
      </c>
      <c r="C6" t="s">
        <v>221</v>
      </c>
    </row>
    <row r="7" spans="1:3">
      <c r="A7" s="124">
        <v>44232</v>
      </c>
      <c r="B7" t="s">
        <v>223</v>
      </c>
      <c r="C7" t="s">
        <v>221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C2C3A1725FC849BF193D0C3DEFB6FF" ma:contentTypeVersion="11" ma:contentTypeDescription="Create a new document." ma:contentTypeScope="" ma:versionID="ffcfa952f16894bbb948259a2e42e098">
  <xsd:schema xmlns:xsd="http://www.w3.org/2001/XMLSchema" xmlns:xs="http://www.w3.org/2001/XMLSchema" xmlns:p="http://schemas.microsoft.com/office/2006/metadata/properties" xmlns:ns2="4c3655a7-e423-4417-97bb-4318289dd84a" xmlns:ns3="1cf481de-c19d-47f4-a275-1233559a005a" targetNamespace="http://schemas.microsoft.com/office/2006/metadata/properties" ma:root="true" ma:fieldsID="d8a7173db5df7a8614a2ccbea2c0602b" ns2:_="" ns3:_="">
    <xsd:import namespace="4c3655a7-e423-4417-97bb-4318289dd84a"/>
    <xsd:import namespace="1cf481de-c19d-47f4-a275-1233559a00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3655a7-e423-4417-97bb-4318289dd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f481de-c19d-47f4-a275-1233559a00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597E1B-2BAC-429C-A9FE-995ABF9E30D4}"/>
</file>

<file path=customXml/itemProps2.xml><?xml version="1.0" encoding="utf-8"?>
<ds:datastoreItem xmlns:ds="http://schemas.openxmlformats.org/officeDocument/2006/customXml" ds:itemID="{6B019A8E-79A7-41AB-BC72-CD8EAB33FAD6}"/>
</file>

<file path=customXml/itemProps3.xml><?xml version="1.0" encoding="utf-8"?>
<ds:datastoreItem xmlns:ds="http://schemas.openxmlformats.org/officeDocument/2006/customXml" ds:itemID="{78E5F2EA-B89D-4D47-810C-032B4AE63625}"/>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Brittany Savignac</dc:creator>
  <cp:keywords/>
  <dc:description/>
  <cp:lastModifiedBy>Melissa Rickert</cp:lastModifiedBy>
  <cp:revision/>
  <dcterms:created xsi:type="dcterms:W3CDTF">2016-11-22T14:50:13Z</dcterms:created>
  <dcterms:modified xsi:type="dcterms:W3CDTF">2021-02-05T16:47:14Z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0x01010093C2C3A1725FC849BF193D0C3DEFB6FF</vt:lpwstr>
  </property>
</Properties>
</file>